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<sst xmlns="http://schemas.openxmlformats.org/spreadsheetml/2006/main" count="162" uniqueCount="125">
  <si>
    <t>DELÅRSRAPPORT JANUARI-JUNI 2003</t>
  </si>
  <si>
    <r>
      <t>Sarduskoncernens resultaträkning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</si>
  <si>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t xml:space="preserve"> </t>
  </si>
  <si>
    <t>2:a kvartalet</t>
  </si>
  <si>
    <t>6 månader</t>
  </si>
  <si>
    <t xml:space="preserve">Rullande </t>
  </si>
  <si>
    <t>12 mån</t>
  </si>
  <si>
    <t>helår</t>
  </si>
  <si>
    <t>Nettoomsättning</t>
  </si>
  <si>
    <t>Kostnad sålda varor</t>
  </si>
  <si>
    <t>Bruttoresultat</t>
  </si>
  <si>
    <t>Försäljningskostnader</t>
  </si>
  <si>
    <t>Administrationskostnader</t>
  </si>
  <si>
    <t>Övriga rörelseintäkter</t>
  </si>
  <si>
    <t xml:space="preserve">Rörelseresultat före </t>
  </si>
  <si>
    <t>goodwillavskrivningar</t>
  </si>
  <si>
    <t>Goodwillavskrivningar</t>
  </si>
  <si>
    <t>Rörelseresultat</t>
  </si>
  <si>
    <t>Finansnetto</t>
  </si>
  <si>
    <t>Vinst före skatt</t>
  </si>
  <si>
    <t xml:space="preserve">Skattekostnad </t>
  </si>
  <si>
    <t xml:space="preserve">Nettovinst </t>
  </si>
  <si>
    <t>Vinst per aktie</t>
  </si>
  <si>
    <t>Antal aktier  (miljoner)</t>
  </si>
  <si>
    <t>Antal aktier efter utspädning (miljoner)</t>
  </si>
  <si>
    <t>Vinst per aktie, kronor</t>
  </si>
  <si>
    <t>Dito efter utspädning</t>
  </si>
  <si>
    <r>
      <t>Sarduskoncernens balansräkning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</si>
  <si>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t>03 06 30</t>
  </si>
  <si>
    <t>02 12 31</t>
  </si>
  <si>
    <t>02 06 30</t>
  </si>
  <si>
    <t>Tillgångar</t>
  </si>
  <si>
    <t>Immateriella anläggningstillgångar</t>
  </si>
  <si>
    <t>Materiella anläggningstillgångar</t>
  </si>
  <si>
    <t>Finansiella anläggningstillgångar</t>
  </si>
  <si>
    <t>Anläggningstillgångar</t>
  </si>
  <si>
    <t>Varulager</t>
  </si>
  <si>
    <t>Fordringar</t>
  </si>
  <si>
    <t>Kassa och bank</t>
  </si>
  <si>
    <t>Omsättningstillgångar</t>
  </si>
  <si>
    <t>Summa tillgångar</t>
  </si>
  <si>
    <t>Eget kapital och skulder</t>
  </si>
  <si>
    <t>Eget kapital</t>
  </si>
  <si>
    <t>Avsättningar</t>
  </si>
  <si>
    <t>Förlagslån</t>
  </si>
  <si>
    <t>Räntebärande skulder</t>
  </si>
  <si>
    <t>Övriga skulder</t>
  </si>
  <si>
    <t xml:space="preserve">Summa eget kapital </t>
  </si>
  <si>
    <t>och skulder</t>
  </si>
  <si>
    <r>
      <t>Förändring av eget kapital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</si>
  <si>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t>Ingående kapital</t>
  </si>
  <si>
    <t>Utdelning/återköp aktier</t>
  </si>
  <si>
    <t>Omräkningsdifferenser</t>
  </si>
  <si>
    <t>Periodens resultat</t>
  </si>
  <si>
    <t>Utgående kapital</t>
  </si>
  <si>
    <r>
      <t xml:space="preserve">Sarduskoncernens omsättning och resultat före goodwillavskrivningar per affärsenhet </t>
    </r>
    <r>
      <rPr>
        <b/>
        <i/>
        <sz val="10"/>
        <rFont val="Times New Roman"/>
        <family val="1"/>
      </rPr>
      <t>(Mkr)</t>
    </r>
  </si>
  <si>
    <t>Omsättning</t>
  </si>
  <si>
    <t>Pastejköket</t>
  </si>
  <si>
    <t>Charkdelikatesser</t>
  </si>
  <si>
    <t>Sardus Foodpartner</t>
  </si>
  <si>
    <t>3-STJERNET A/S</t>
  </si>
  <si>
    <t>Falbygdens Ost</t>
  </si>
  <si>
    <t>Koncerngemensamt</t>
  </si>
  <si>
    <t>Koncernen</t>
  </si>
  <si>
    <t>Rörelseresultat före</t>
  </si>
  <si>
    <t>Rullande</t>
  </si>
  <si>
    <r>
      <t xml:space="preserve">Kassaflödesanalys </t>
    </r>
    <r>
      <rPr>
        <b/>
        <i/>
        <sz val="10"/>
        <rFont val="Times New Roman"/>
        <family val="1"/>
      </rPr>
      <t>(Mkr)</t>
    </r>
  </si>
  <si>
    <t>6 mån</t>
  </si>
  <si>
    <t>Helår</t>
  </si>
  <si>
    <t>Avskrivningar</t>
  </si>
  <si>
    <t>Betald skatt</t>
  </si>
  <si>
    <t>Övriga ej likvidpåverkande poster</t>
  </si>
  <si>
    <t>Förändring i rörelsekapital</t>
  </si>
  <si>
    <t>Kassaflöde från den löpande verksamheten</t>
  </si>
  <si>
    <t>Investeringar i matriella anläggningstillgångar (netto)</t>
  </si>
  <si>
    <t>Försäljning anläggningstillgång</t>
  </si>
  <si>
    <t>Upptagna lån/amorteringar</t>
  </si>
  <si>
    <t>Utdelning / återköp aktier</t>
  </si>
  <si>
    <t>Förändring i likvida medel</t>
  </si>
  <si>
    <t>Likvida medel vid periodens början</t>
  </si>
  <si>
    <t>Likvida medel vid periodens slut</t>
  </si>
  <si>
    <t>Nyckeltal</t>
  </si>
  <si>
    <t>6månader</t>
  </si>
  <si>
    <t>Omsättning, Mkr</t>
  </si>
  <si>
    <t>Resultat före goodwillavskrivningar, Mkr</t>
  </si>
  <si>
    <t>Marginal före goodwillavskrivningar, %</t>
  </si>
  <si>
    <t>Rörelseresultat, Mkr</t>
  </si>
  <si>
    <t>Rörelsemarginal, %</t>
  </si>
  <si>
    <t>Genomsnittligt operativt kapital, Mkr</t>
  </si>
  <si>
    <t>Räntabilitet på operativt kapital, %</t>
  </si>
  <si>
    <t>Genomsnittligt eget kapital, Mkr</t>
  </si>
  <si>
    <t>Avkastning på eget kapital, %</t>
  </si>
  <si>
    <t>Soliditet, %</t>
  </si>
  <si>
    <t>Skuldsättningsgrad, ggr</t>
  </si>
  <si>
    <t>Räntetäckningsgrad, ggr</t>
  </si>
  <si>
    <t>Antal aktier (miljoner)</t>
  </si>
  <si>
    <t>Substansvärde per aktie</t>
  </si>
  <si>
    <t>Bruttoinvesteringar, exkl förvärv, Mkr</t>
  </si>
  <si>
    <t>Avskrivningar anläggningstillgångar, Mkr</t>
  </si>
  <si>
    <t>Avskrivningar immateriella anl. tillgångar, Mkr</t>
  </si>
  <si>
    <t xml:space="preserve">Antal anställda </t>
  </si>
  <si>
    <t>Denna bokslutsrapport har ej granskats av bolagets revisorer.</t>
  </si>
  <si>
    <t>Ekonomisk information 2003/2004</t>
  </si>
  <si>
    <t>20 oktober 2003</t>
  </si>
  <si>
    <t>Delårsrapport kvartal 3</t>
  </si>
  <si>
    <t>30 januari 2004</t>
  </si>
  <si>
    <t>Bokslut 2003</t>
  </si>
  <si>
    <t>31 mars 2004</t>
  </si>
  <si>
    <t>Bolagstämma</t>
  </si>
  <si>
    <r>
      <t>Sardus</t>
    </r>
    <r>
      <rPr>
        <sz val="10"/>
        <rFont val="Times New Roman"/>
        <family val="1"/>
      </rPr>
      <t xml:space="preserve"> är en av Sveriges ledande tillverkare av påläggsprodukter och leverantörer av</t>
    </r>
  </si>
  <si>
    <t xml:space="preserve">djupfrysta livsmedel för storhushåll. Produkterna marknadsförs under välkända och starka </t>
  </si>
  <si>
    <t>varumärken.</t>
  </si>
  <si>
    <r>
      <t>Pastejköket</t>
    </r>
    <r>
      <rPr>
        <sz val="10"/>
        <rFont val="Times New Roman"/>
        <family val="1"/>
      </rPr>
      <t xml:space="preserve"> är marknadsledande på bordsaskar för leverpastej. Flertalet av företagets</t>
    </r>
  </si>
  <si>
    <r>
      <t xml:space="preserve">produkter är välkända i många hem: </t>
    </r>
    <r>
      <rPr>
        <b/>
        <sz val="10"/>
        <rFont val="Times New Roman"/>
        <family val="1"/>
      </rPr>
      <t>Lindbergs</t>
    </r>
    <r>
      <rPr>
        <sz val="10"/>
        <rFont val="Times New Roman"/>
        <family val="1"/>
      </rPr>
      <t xml:space="preserve"> och </t>
    </r>
    <r>
      <rPr>
        <b/>
        <sz val="10"/>
        <rFont val="Times New Roman"/>
        <family val="1"/>
      </rPr>
      <t>Arboga-paste</t>
    </r>
    <r>
      <rPr>
        <sz val="10"/>
        <rFont val="Times New Roman"/>
        <family val="1"/>
      </rPr>
      <t xml:space="preserve">j, </t>
    </r>
    <r>
      <rPr>
        <b/>
        <sz val="10"/>
        <rFont val="Times New Roman"/>
        <family val="1"/>
      </rPr>
      <t>Norrboda korv</t>
    </r>
    <r>
      <rPr>
        <sz val="10"/>
        <rFont val="Times New Roman"/>
        <family val="1"/>
      </rPr>
      <t xml:space="preserve"> och inte</t>
    </r>
  </si>
  <si>
    <r>
      <t xml:space="preserve">minst </t>
    </r>
    <r>
      <rPr>
        <b/>
        <sz val="10"/>
        <rFont val="Times New Roman"/>
        <family val="1"/>
      </rPr>
      <t>Lönneberga skinka</t>
    </r>
    <r>
      <rPr>
        <sz val="10"/>
        <rFont val="Times New Roman"/>
        <family val="1"/>
      </rPr>
      <t xml:space="preserve"> samt </t>
    </r>
    <r>
      <rPr>
        <b/>
        <sz val="10"/>
        <rFont val="Times New Roman"/>
        <family val="1"/>
      </rPr>
      <t>Onsalakorv</t>
    </r>
    <r>
      <rPr>
        <sz val="10"/>
        <rFont val="Times New Roman"/>
        <family val="1"/>
      </rPr>
      <t>. Pastejköket grundades 1970.</t>
    </r>
  </si>
  <si>
    <r>
      <t>Charkdelikatesser</t>
    </r>
    <r>
      <rPr>
        <sz val="10"/>
        <rFont val="Times New Roman"/>
        <family val="1"/>
      </rPr>
      <t xml:space="preserve"> i Halmstad tillverkar och marknadsför charkprodukter. Den populära </t>
    </r>
  </si>
  <si>
    <r>
      <t xml:space="preserve">Cognacsmedwursten är Charkdelikatessers mest kända produkt. Övriga kända produkter är </t>
    </r>
    <r>
      <rPr>
        <b/>
        <sz val="10"/>
        <rFont val="Times New Roman"/>
        <family val="1"/>
      </rPr>
      <t xml:space="preserve"> </t>
    </r>
  </si>
  <si>
    <r>
      <t>Eliassons Guldkassler</t>
    </r>
    <r>
      <rPr>
        <sz val="10"/>
        <rFont val="Times New Roman"/>
        <family val="1"/>
      </rPr>
      <t xml:space="preserve"> och </t>
    </r>
    <r>
      <rPr>
        <b/>
        <sz val="10"/>
        <rFont val="Times New Roman"/>
        <family val="1"/>
      </rPr>
      <t xml:space="preserve">Gea's </t>
    </r>
    <r>
      <rPr>
        <sz val="10"/>
        <rFont val="Times New Roman"/>
        <family val="1"/>
      </rPr>
      <t>blodpudding. Charkdelikatesser grundades 1965.</t>
    </r>
  </si>
  <si>
    <r>
      <t>Sardus Foodpartner</t>
    </r>
    <r>
      <rPr>
        <sz val="10"/>
        <rFont val="Times New Roman"/>
        <family val="1"/>
      </rPr>
      <t xml:space="preserve"> tillhör de ledande leverantörerna av djupfrysta livsmedel till</t>
    </r>
  </si>
  <si>
    <t>storhushållsmarknaden. Företaget grundades 1984.</t>
  </si>
  <si>
    <r>
      <t>3-STJERNET A/S</t>
    </r>
    <r>
      <rPr>
        <sz val="10"/>
        <rFont val="Times New Roman"/>
        <family val="1"/>
      </rPr>
      <t xml:space="preserve"> är ett av Danmarks ledande tillverkare av köttbaserade påläggspro-</t>
    </r>
  </si>
  <si>
    <t>dukter som salami. Ca 30% av verksamheten avser export. Företaget grundades 1950.</t>
  </si>
  <si>
    <r>
      <t xml:space="preserve">Falbygdens Ost </t>
    </r>
    <r>
      <rPr>
        <sz val="10"/>
        <rFont val="Times New Roman"/>
        <family val="1"/>
      </rPr>
      <t>är ett ledande företag inom ostförädling i Sverige. Företaget är</t>
    </r>
  </si>
  <si>
    <t>specialiserat på långtidslagrad kvalitetsost som säljs under väletablerade varumärken</t>
  </si>
  <si>
    <t>som Morfars Brännvinsost, St:Olofs Herrgårds, Birger Jarl samt "1878". Bolaget grundades 1878.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</si>
</sst>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_-* #,##0.0\ _k_r_-;\-* #,##0.0\ _k_r_-;_-* &quot;-&quot;??\ _k_r_-;_-@_-"/>
    <numFmt numFmtId="167" formatCode="0.0%"/>
    <numFmt numFmtId="168" formatCode="_-* #,##0.0\ _k_r_-;\-* #,##0.0\ _k_r_-;_-* &quot;-&quot;?\ _k_r_-;_-@_-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5" fontId="2" fillId="0" borderId="0" xfId="16" applyNumberFormat="1" applyFont="1" applyAlignment="1">
      <alignment horizontal="right"/>
    </xf>
    <xf numFmtId="1" fontId="2" fillId="0" borderId="0" xfId="0" applyNumberFormat="1" applyFont="1" applyAlignment="1">
      <alignment/>
    </xf>
    <xf numFmtId="165" fontId="2" fillId="0" borderId="1" xfId="16" applyNumberFormat="1" applyFont="1" applyBorder="1" applyAlignment="1">
      <alignment horizontal="right"/>
    </xf>
    <xf numFmtId="0" fontId="6" fillId="0" borderId="0" xfId="0" applyFont="1" applyAlignment="1">
      <alignment/>
    </xf>
    <xf numFmtId="1" fontId="3" fillId="0" borderId="0" xfId="0" applyNumberFormat="1" applyFont="1" applyAlignment="1">
      <alignment/>
    </xf>
    <xf numFmtId="165" fontId="3" fillId="0" borderId="0" xfId="16" applyNumberFormat="1" applyFont="1" applyAlignment="1">
      <alignment horizontal="right"/>
    </xf>
    <xf numFmtId="165" fontId="2" fillId="0" borderId="3" xfId="16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5" fontId="2" fillId="0" borderId="0" xfId="16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16" applyNumberFormat="1" applyFont="1" applyAlignment="1">
      <alignment/>
    </xf>
    <xf numFmtId="43" fontId="2" fillId="0" borderId="0" xfId="16" applyNumberFormat="1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6" applyNumberFormat="1" applyFont="1" applyBorder="1" applyAlignment="1">
      <alignment/>
    </xf>
    <xf numFmtId="0" fontId="0" fillId="0" borderId="0" xfId="0" applyBorder="1" applyAlignment="1">
      <alignment/>
    </xf>
    <xf numFmtId="43" fontId="2" fillId="0" borderId="0" xfId="16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165" fontId="2" fillId="0" borderId="0" xfId="16" applyNumberFormat="1" applyFont="1" applyAlignment="1">
      <alignment/>
    </xf>
    <xf numFmtId="165" fontId="2" fillId="0" borderId="0" xfId="16" applyNumberFormat="1" applyFont="1" applyBorder="1" applyAlignment="1">
      <alignment/>
    </xf>
    <xf numFmtId="165" fontId="2" fillId="0" borderId="1" xfId="16" applyNumberFormat="1" applyFont="1" applyBorder="1" applyAlignment="1">
      <alignment/>
    </xf>
    <xf numFmtId="165" fontId="3" fillId="0" borderId="0" xfId="16" applyNumberFormat="1" applyFont="1" applyAlignment="1">
      <alignment/>
    </xf>
    <xf numFmtId="165" fontId="3" fillId="0" borderId="0" xfId="16" applyNumberFormat="1" applyFont="1" applyBorder="1" applyAlignment="1">
      <alignment/>
    </xf>
    <xf numFmtId="165" fontId="3" fillId="0" borderId="1" xfId="16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7" fillId="0" borderId="0" xfId="16" applyNumberFormat="1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7" fontId="2" fillId="0" borderId="0" xfId="15" applyNumberFormat="1" applyFont="1" applyAlignment="1">
      <alignment/>
    </xf>
    <xf numFmtId="9" fontId="2" fillId="0" borderId="0" xfId="15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5" fontId="2" fillId="0" borderId="0" xfId="16" applyNumberFormat="1" applyFont="1" applyAlignment="1">
      <alignment horizontal="center"/>
    </xf>
    <xf numFmtId="166" fontId="2" fillId="0" borderId="0" xfId="16" applyNumberFormat="1" applyFont="1" applyAlignment="1">
      <alignment horizontal="center"/>
    </xf>
    <xf numFmtId="1" fontId="2" fillId="0" borderId="0" xfId="15" applyNumberFormat="1" applyFont="1" applyAlignment="1">
      <alignment horizontal="center"/>
    </xf>
    <xf numFmtId="164" fontId="2" fillId="0" borderId="0" xfId="16" applyNumberFormat="1" applyFont="1" applyAlignment="1">
      <alignment horizontal="center"/>
    </xf>
    <xf numFmtId="168" fontId="2" fillId="0" borderId="0" xfId="16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workbookViewId="0" topLeftCell="A140">
      <selection activeCell="B109" sqref="B109"/>
    </sheetView>
  </sheetViews>
  <sheetFormatPr defaultColWidth="9.140625" defaultRowHeight="12.75"/>
  <cols>
    <col min="1" max="1" width="9.28125" style="2" bestFit="1" customWidth="1"/>
    <col min="2" max="2" width="8.8515625" style="2" customWidth="1"/>
    <col min="3" max="3" width="17.7109375" style="2" customWidth="1"/>
    <col min="4" max="4" width="8.00390625" style="2" customWidth="1"/>
    <col min="5" max="5" width="7.57421875" style="2" customWidth="1"/>
    <col min="6" max="6" width="8.8515625" style="2" customWidth="1"/>
    <col min="7" max="7" width="8.7109375" style="2" customWidth="1"/>
    <col min="8" max="8" width="8.8515625" style="2" customWidth="1"/>
    <col min="9" max="9" width="9.00390625" style="2" customWidth="1"/>
    <col min="10" max="10" width="8.28125" style="2" customWidth="1"/>
    <col min="11" max="11" width="9.140625" style="2" customWidth="1"/>
    <col min="12" max="12" width="9.28125" style="2" customWidth="1"/>
    <col min="13" max="16384" width="9.140625" style="2" customWidth="1"/>
  </cols>
  <sheetData>
    <row r="1" spans="1:11" ht="18.75">
      <c r="A1" s="1" t="s">
        <v>0</v>
      </c>
      <c r="F1" s="3"/>
      <c r="G1" s="3"/>
      <c r="H1" s="3"/>
      <c r="I1" s="3"/>
      <c r="J1" s="3"/>
      <c r="K1" s="3"/>
    </row>
    <row r="3" spans="1:12" ht="13.5">
      <c r="A3" s="4" t="s">
        <v>1</v>
      </c>
      <c r="B3" s="5"/>
      <c r="C3" s="5"/>
      <c r="D3" s="5"/>
      <c r="E3" s="5"/>
      <c r="F3" s="5" t="s">
        <v>2</v>
      </c>
      <c r="G3" s="5"/>
      <c r="H3" s="5"/>
      <c r="I3" s="5"/>
      <c r="J3" s="6"/>
      <c r="K3"/>
      <c r="L3"/>
    </row>
    <row r="4" spans="4:13" ht="12.75">
      <c r="D4" s="7" t="s">
        <v>3</v>
      </c>
      <c r="E4" s="7"/>
      <c r="F4" s="7" t="s">
        <v>4</v>
      </c>
      <c r="G4" s="7"/>
      <c r="H4" s="8" t="s">
        <v>5</v>
      </c>
      <c r="I4" s="9">
        <v>2002</v>
      </c>
      <c r="L4"/>
      <c r="M4"/>
    </row>
    <row r="5" spans="1:13" ht="12.75">
      <c r="A5" s="10"/>
      <c r="B5" s="5"/>
      <c r="C5" s="5"/>
      <c r="D5" s="11">
        <v>2003</v>
      </c>
      <c r="E5" s="11">
        <v>2002</v>
      </c>
      <c r="F5" s="11">
        <v>2003</v>
      </c>
      <c r="G5" s="11">
        <v>2002</v>
      </c>
      <c r="H5" s="12" t="s">
        <v>6</v>
      </c>
      <c r="I5" s="11" t="s">
        <v>7</v>
      </c>
      <c r="L5"/>
      <c r="M5"/>
    </row>
    <row r="6" spans="4:13" ht="12.75">
      <c r="D6" s="3"/>
      <c r="E6" s="3"/>
      <c r="F6" s="3"/>
      <c r="G6" s="3"/>
      <c r="H6" s="13"/>
      <c r="I6" s="3"/>
      <c r="L6"/>
      <c r="M6"/>
    </row>
    <row r="7" spans="1:18" ht="12.75">
      <c r="A7" s="2" t="s">
        <v>8</v>
      </c>
      <c r="D7" s="14">
        <f>-393+F7</f>
        <v>425</v>
      </c>
      <c r="E7" s="14">
        <v>393</v>
      </c>
      <c r="F7" s="14">
        <v>818</v>
      </c>
      <c r="G7" s="14">
        <v>793</v>
      </c>
      <c r="H7" s="14">
        <f aca="true" t="shared" si="0" ref="H7:H12">I7-G7+F7</f>
        <v>1704</v>
      </c>
      <c r="I7" s="14">
        <v>1679</v>
      </c>
      <c r="L7"/>
      <c r="M7"/>
      <c r="Q7" s="15"/>
      <c r="R7" s="15"/>
    </row>
    <row r="8" spans="1:18" ht="12.75">
      <c r="A8" s="2" t="s">
        <v>9</v>
      </c>
      <c r="D8" s="16">
        <f>--279+F8</f>
        <v>-307</v>
      </c>
      <c r="E8" s="16">
        <v>-285</v>
      </c>
      <c r="F8" s="16">
        <v>-586</v>
      </c>
      <c r="G8" s="16">
        <v>-576</v>
      </c>
      <c r="H8" s="16">
        <f t="shared" si="0"/>
        <v>-1207</v>
      </c>
      <c r="I8" s="16">
        <v>-1197</v>
      </c>
      <c r="L8"/>
      <c r="M8"/>
      <c r="Q8" s="15"/>
      <c r="R8" s="15"/>
    </row>
    <row r="9" spans="1:18" s="3" customFormat="1" ht="12.75">
      <c r="A9" s="3" t="s">
        <v>10</v>
      </c>
      <c r="D9" s="14">
        <f>D7+D8</f>
        <v>118</v>
      </c>
      <c r="E9" s="14">
        <f>E7+E8</f>
        <v>108</v>
      </c>
      <c r="F9" s="14">
        <f>F7+F8</f>
        <v>232</v>
      </c>
      <c r="G9" s="14">
        <f>G7+G8</f>
        <v>217</v>
      </c>
      <c r="H9" s="14">
        <f t="shared" si="0"/>
        <v>497</v>
      </c>
      <c r="I9" s="14">
        <f>I7+I8</f>
        <v>482</v>
      </c>
      <c r="L9" s="17"/>
      <c r="M9" s="17"/>
      <c r="Q9" s="18"/>
      <c r="R9" s="18"/>
    </row>
    <row r="10" spans="1:18" s="3" customFormat="1" ht="12.75">
      <c r="A10" s="2" t="s">
        <v>11</v>
      </c>
      <c r="D10" s="14">
        <f>--62+F10</f>
        <v>-67</v>
      </c>
      <c r="E10" s="14">
        <v>-58</v>
      </c>
      <c r="F10" s="14">
        <v>-129</v>
      </c>
      <c r="G10" s="14">
        <v>-117</v>
      </c>
      <c r="H10" s="14">
        <f t="shared" si="0"/>
        <v>-258</v>
      </c>
      <c r="I10" s="14">
        <v>-246</v>
      </c>
      <c r="L10" s="17"/>
      <c r="M10" s="17"/>
      <c r="Q10" s="18"/>
      <c r="R10" s="18"/>
    </row>
    <row r="11" spans="1:18" s="3" customFormat="1" ht="12.75">
      <c r="A11" s="2" t="s">
        <v>12</v>
      </c>
      <c r="D11" s="14">
        <f>--18+F11</f>
        <v>-21</v>
      </c>
      <c r="E11" s="14">
        <v>-18</v>
      </c>
      <c r="F11" s="14">
        <v>-39</v>
      </c>
      <c r="G11" s="14">
        <v>-35</v>
      </c>
      <c r="H11" s="14">
        <f t="shared" si="0"/>
        <v>-83</v>
      </c>
      <c r="I11" s="14">
        <v>-79</v>
      </c>
      <c r="L11" s="17"/>
      <c r="M11" s="17"/>
      <c r="Q11" s="18"/>
      <c r="R11" s="18"/>
    </row>
    <row r="12" spans="1:18" s="3" customFormat="1" ht="12.75">
      <c r="A12" s="2" t="s">
        <v>13</v>
      </c>
      <c r="D12" s="16">
        <f>-2+F12</f>
        <v>2</v>
      </c>
      <c r="E12" s="16">
        <v>4</v>
      </c>
      <c r="F12" s="16">
        <v>4</v>
      </c>
      <c r="G12" s="16">
        <v>5</v>
      </c>
      <c r="H12" s="16">
        <f t="shared" si="0"/>
        <v>9</v>
      </c>
      <c r="I12" s="16">
        <v>10</v>
      </c>
      <c r="L12" s="17"/>
      <c r="M12" s="17"/>
      <c r="Q12" s="18"/>
      <c r="R12" s="18"/>
    </row>
    <row r="13" spans="1:18" s="3" customFormat="1" ht="12.75">
      <c r="A13" s="3" t="s">
        <v>14</v>
      </c>
      <c r="D13" s="19"/>
      <c r="E13" s="19"/>
      <c r="F13" s="19"/>
      <c r="G13" s="19"/>
      <c r="H13" s="14"/>
      <c r="I13" s="19"/>
      <c r="L13" s="17"/>
      <c r="M13" s="17"/>
      <c r="Q13" s="18"/>
      <c r="R13" s="18"/>
    </row>
    <row r="14" spans="1:18" s="3" customFormat="1" ht="12.75">
      <c r="A14" s="3" t="s">
        <v>15</v>
      </c>
      <c r="D14" s="14">
        <f>D9+D10+D11+D12</f>
        <v>32</v>
      </c>
      <c r="E14" s="14">
        <f>E9+E10+E11+E12</f>
        <v>36</v>
      </c>
      <c r="F14" s="14">
        <f>F9+F10+F11+F12</f>
        <v>68</v>
      </c>
      <c r="G14" s="14">
        <f>G9+G10+G11+G12</f>
        <v>70</v>
      </c>
      <c r="H14" s="14">
        <f aca="true" t="shared" si="1" ref="H14:H20">I14-G14+F14</f>
        <v>165</v>
      </c>
      <c r="I14" s="14">
        <f>I9+I10+I11+I12</f>
        <v>167</v>
      </c>
      <c r="L14" s="17"/>
      <c r="M14" s="17"/>
      <c r="Q14" s="18"/>
      <c r="R14" s="18"/>
    </row>
    <row r="15" spans="1:18" ht="12.75">
      <c r="A15" s="2" t="s">
        <v>16</v>
      </c>
      <c r="D15" s="16">
        <f>--7+F15</f>
        <v>-7</v>
      </c>
      <c r="E15" s="16">
        <v>-7</v>
      </c>
      <c r="F15" s="16">
        <v>-14</v>
      </c>
      <c r="G15" s="16">
        <v>-15</v>
      </c>
      <c r="H15" s="16">
        <f t="shared" si="1"/>
        <v>-29</v>
      </c>
      <c r="I15" s="16">
        <v>-30</v>
      </c>
      <c r="L15"/>
      <c r="M15"/>
      <c r="Q15" s="15"/>
      <c r="R15" s="15"/>
    </row>
    <row r="16" spans="1:18" s="3" customFormat="1" ht="12.75">
      <c r="A16" s="3" t="s">
        <v>17</v>
      </c>
      <c r="D16" s="14">
        <f>D14+D15</f>
        <v>25</v>
      </c>
      <c r="E16" s="14">
        <f>E14+E15</f>
        <v>29</v>
      </c>
      <c r="F16" s="14">
        <f>F14+F15</f>
        <v>54</v>
      </c>
      <c r="G16" s="14">
        <f>G14+G15</f>
        <v>55</v>
      </c>
      <c r="H16" s="14">
        <f t="shared" si="1"/>
        <v>136</v>
      </c>
      <c r="I16" s="14">
        <f>I14+I15</f>
        <v>137</v>
      </c>
      <c r="L16" s="17"/>
      <c r="M16" s="17"/>
      <c r="Q16" s="18"/>
      <c r="R16" s="18"/>
    </row>
    <row r="17" spans="1:18" ht="12.75">
      <c r="A17" s="2" t="s">
        <v>18</v>
      </c>
      <c r="D17" s="16">
        <f>--9+F17</f>
        <v>-9</v>
      </c>
      <c r="E17" s="16">
        <v>-11</v>
      </c>
      <c r="F17" s="16">
        <v>-18</v>
      </c>
      <c r="G17" s="16">
        <v>-19</v>
      </c>
      <c r="H17" s="16">
        <f t="shared" si="1"/>
        <v>-34</v>
      </c>
      <c r="I17" s="16">
        <v>-35</v>
      </c>
      <c r="L17"/>
      <c r="M17"/>
      <c r="Q17" s="15"/>
      <c r="R17" s="15"/>
    </row>
    <row r="18" spans="1:18" s="3" customFormat="1" ht="12.75">
      <c r="A18" s="3" t="s">
        <v>19</v>
      </c>
      <c r="D18" s="14">
        <f>D16+D17</f>
        <v>16</v>
      </c>
      <c r="E18" s="14">
        <f>E16+E17</f>
        <v>18</v>
      </c>
      <c r="F18" s="14">
        <f>F16+F17</f>
        <v>36</v>
      </c>
      <c r="G18" s="14">
        <f>G16+G17</f>
        <v>36</v>
      </c>
      <c r="H18" s="14">
        <f t="shared" si="1"/>
        <v>102</v>
      </c>
      <c r="I18" s="14">
        <f>I16+I17</f>
        <v>102</v>
      </c>
      <c r="L18" s="17"/>
      <c r="M18" s="17"/>
      <c r="Q18" s="18"/>
      <c r="R18" s="18"/>
    </row>
    <row r="19" spans="1:18" ht="12.75">
      <c r="A19" s="2" t="s">
        <v>20</v>
      </c>
      <c r="D19" s="16">
        <f>--7+F19</f>
        <v>-6</v>
      </c>
      <c r="E19" s="16">
        <v>-6</v>
      </c>
      <c r="F19" s="16">
        <v>-13</v>
      </c>
      <c r="G19" s="16">
        <v>-12</v>
      </c>
      <c r="H19" s="16">
        <f t="shared" si="1"/>
        <v>-35</v>
      </c>
      <c r="I19" s="16">
        <v>-34</v>
      </c>
      <c r="L19"/>
      <c r="M19"/>
      <c r="Q19" s="15"/>
      <c r="R19" s="15"/>
    </row>
    <row r="20" spans="1:18" s="3" customFormat="1" ht="12.75">
      <c r="A20" s="4" t="s">
        <v>21</v>
      </c>
      <c r="B20" s="4"/>
      <c r="C20" s="4"/>
      <c r="D20" s="16">
        <f>D18+D19</f>
        <v>10</v>
      </c>
      <c r="E20" s="16">
        <f>E18+E19</f>
        <v>12</v>
      </c>
      <c r="F20" s="16">
        <f>F18+F19</f>
        <v>23</v>
      </c>
      <c r="G20" s="16">
        <f>G18+G19</f>
        <v>24</v>
      </c>
      <c r="H20" s="20">
        <f t="shared" si="1"/>
        <v>67</v>
      </c>
      <c r="I20" s="16">
        <f>I18+I19</f>
        <v>68</v>
      </c>
      <c r="L20" s="17"/>
      <c r="M20" s="17"/>
      <c r="Q20" s="18"/>
      <c r="R20" s="18"/>
    </row>
    <row r="21" spans="1:18" s="3" customFormat="1" ht="12.75">
      <c r="A21" s="21"/>
      <c r="B21" s="21"/>
      <c r="C21" s="21"/>
      <c r="D21" s="22"/>
      <c r="E21" s="22"/>
      <c r="F21" s="22"/>
      <c r="G21" s="22"/>
      <c r="H21" s="22"/>
      <c r="I21" s="22"/>
      <c r="L21" s="17"/>
      <c r="M21" s="17"/>
      <c r="Q21" s="18"/>
      <c r="R21" s="18"/>
    </row>
    <row r="22" spans="11:13" ht="12.75">
      <c r="K22"/>
      <c r="L22"/>
      <c r="M22"/>
    </row>
    <row r="23" spans="1:13" ht="12.75">
      <c r="A23" s="4" t="s">
        <v>22</v>
      </c>
      <c r="B23" s="5"/>
      <c r="C23" s="5"/>
      <c r="D23" s="5"/>
      <c r="E23" s="5"/>
      <c r="F23" s="5"/>
      <c r="G23" s="5"/>
      <c r="H23" s="5" t="s">
        <v>2</v>
      </c>
      <c r="I23" s="5"/>
      <c r="K23"/>
      <c r="L23"/>
      <c r="M23"/>
    </row>
    <row r="24" spans="4:13" ht="12.75">
      <c r="D24" s="7" t="s">
        <v>3</v>
      </c>
      <c r="E24" s="7"/>
      <c r="F24" s="7" t="s">
        <v>4</v>
      </c>
      <c r="G24" s="7"/>
      <c r="H24" s="9" t="s">
        <v>5</v>
      </c>
      <c r="I24" s="9">
        <v>2002</v>
      </c>
      <c r="K24"/>
      <c r="L24"/>
      <c r="M24"/>
    </row>
    <row r="25" spans="1:13" ht="12.75">
      <c r="A25" s="10"/>
      <c r="B25" s="5"/>
      <c r="C25" s="5"/>
      <c r="D25" s="11">
        <v>2003</v>
      </c>
      <c r="E25" s="11">
        <v>2002</v>
      </c>
      <c r="F25" s="11">
        <v>2003</v>
      </c>
      <c r="G25" s="11">
        <v>2002</v>
      </c>
      <c r="H25" s="12" t="s">
        <v>6</v>
      </c>
      <c r="I25" s="11" t="s">
        <v>7</v>
      </c>
      <c r="K25"/>
      <c r="L25"/>
      <c r="M25"/>
    </row>
    <row r="26" spans="1:13" ht="12.75">
      <c r="A26" s="2" t="s">
        <v>23</v>
      </c>
      <c r="D26" s="23">
        <v>9.6</v>
      </c>
      <c r="E26" s="24">
        <v>10</v>
      </c>
      <c r="F26" s="25">
        <v>9.6</v>
      </c>
      <c r="G26" s="25">
        <v>10</v>
      </c>
      <c r="H26" s="25">
        <v>9.6</v>
      </c>
      <c r="I26" s="25">
        <v>9.9</v>
      </c>
      <c r="K26"/>
      <c r="L26"/>
      <c r="M26"/>
    </row>
    <row r="27" spans="1:13" ht="12.75">
      <c r="A27" s="2" t="s">
        <v>24</v>
      </c>
      <c r="D27" s="23">
        <v>10.1</v>
      </c>
      <c r="E27" s="23">
        <v>10.5</v>
      </c>
      <c r="F27" s="25">
        <v>10.1</v>
      </c>
      <c r="G27" s="25">
        <v>10.5</v>
      </c>
      <c r="H27" s="25">
        <v>10.1</v>
      </c>
      <c r="I27" s="25">
        <v>10.4</v>
      </c>
      <c r="K27"/>
      <c r="L27"/>
      <c r="M27"/>
    </row>
    <row r="28" spans="1:13" ht="12.75">
      <c r="A28" s="2" t="s">
        <v>25</v>
      </c>
      <c r="D28" s="23">
        <v>1.05</v>
      </c>
      <c r="E28" s="23">
        <v>1.22</v>
      </c>
      <c r="F28" s="26">
        <v>2.44</v>
      </c>
      <c r="G28" s="26">
        <v>2.41</v>
      </c>
      <c r="H28" s="26">
        <v>6.98</v>
      </c>
      <c r="I28" s="26">
        <v>6.81</v>
      </c>
      <c r="K28"/>
      <c r="L28"/>
      <c r="M28"/>
    </row>
    <row r="29" spans="1:13" ht="12.75">
      <c r="A29" s="5" t="s">
        <v>26</v>
      </c>
      <c r="B29" s="5"/>
      <c r="C29" s="5"/>
      <c r="D29" s="27">
        <v>1</v>
      </c>
      <c r="E29" s="28">
        <v>1.17</v>
      </c>
      <c r="F29" s="29">
        <v>2.32</v>
      </c>
      <c r="G29" s="29">
        <v>2.3</v>
      </c>
      <c r="H29" s="29">
        <v>6.63</v>
      </c>
      <c r="I29" s="29">
        <v>6.51</v>
      </c>
      <c r="K29"/>
      <c r="L29"/>
      <c r="M29"/>
    </row>
    <row r="30" spans="1:13" ht="12.75">
      <c r="A30" s="6"/>
      <c r="B30" s="6"/>
      <c r="C30" s="6"/>
      <c r="D30" s="30"/>
      <c r="E30" s="31"/>
      <c r="F30" s="31"/>
      <c r="G30" s="31"/>
      <c r="H30" s="31"/>
      <c r="K30"/>
      <c r="L30"/>
      <c r="M30"/>
    </row>
    <row r="31" spans="11:13" ht="12.75">
      <c r="K31"/>
      <c r="L31"/>
      <c r="M31"/>
    </row>
    <row r="32" spans="1:9" ht="13.5">
      <c r="A32" s="4" t="s">
        <v>27</v>
      </c>
      <c r="B32" s="5"/>
      <c r="C32" s="5"/>
      <c r="D32" s="5"/>
      <c r="E32" s="5"/>
      <c r="F32" s="5"/>
      <c r="G32" s="6"/>
      <c r="H32" s="6"/>
      <c r="I32" s="6"/>
    </row>
    <row r="33" spans="1:9" ht="12.75">
      <c r="A33" s="32"/>
      <c r="B33" s="33"/>
      <c r="C33" s="33"/>
      <c r="D33" s="33"/>
      <c r="E33" s="33"/>
      <c r="F33" s="33"/>
      <c r="G33" s="34" t="s">
        <v>28</v>
      </c>
      <c r="H33" s="34" t="s">
        <v>29</v>
      </c>
      <c r="I33" s="34" t="s">
        <v>30</v>
      </c>
    </row>
    <row r="34" spans="1:9" ht="12.75">
      <c r="A34" s="3" t="s">
        <v>31</v>
      </c>
      <c r="I34" s="3"/>
    </row>
    <row r="35" spans="1:9" ht="12.75">
      <c r="A35" s="2" t="s">
        <v>32</v>
      </c>
      <c r="G35" s="35">
        <v>299</v>
      </c>
      <c r="H35" s="35">
        <v>312</v>
      </c>
      <c r="I35" s="35">
        <v>314</v>
      </c>
    </row>
    <row r="36" spans="1:9" ht="12.75">
      <c r="A36" s="2" t="s">
        <v>33</v>
      </c>
      <c r="G36" s="36">
        <v>433</v>
      </c>
      <c r="H36" s="36">
        <v>418</v>
      </c>
      <c r="I36" s="36">
        <v>422</v>
      </c>
    </row>
    <row r="37" spans="1:9" ht="12.75">
      <c r="A37" s="2" t="s">
        <v>34</v>
      </c>
      <c r="G37" s="37">
        <v>5</v>
      </c>
      <c r="H37" s="37">
        <v>7</v>
      </c>
      <c r="I37" s="37">
        <v>5</v>
      </c>
    </row>
    <row r="38" spans="1:9" s="3" customFormat="1" ht="12.75">
      <c r="A38" s="3" t="s">
        <v>35</v>
      </c>
      <c r="G38" s="38">
        <f>SUM(G34:G37)</f>
        <v>737</v>
      </c>
      <c r="H38" s="38">
        <f>SUM(H35:H37)</f>
        <v>737</v>
      </c>
      <c r="I38" s="38">
        <f>SUM(I34:I37)</f>
        <v>741</v>
      </c>
    </row>
    <row r="39" spans="7:9" ht="12.75">
      <c r="G39" s="35" t="s">
        <v>2</v>
      </c>
      <c r="H39" s="35" t="s">
        <v>2</v>
      </c>
      <c r="I39" s="35"/>
    </row>
    <row r="40" spans="1:9" ht="12.75">
      <c r="A40" s="2" t="s">
        <v>36</v>
      </c>
      <c r="G40" s="35">
        <v>213</v>
      </c>
      <c r="H40" s="35">
        <v>171</v>
      </c>
      <c r="I40" s="35">
        <v>170</v>
      </c>
    </row>
    <row r="41" spans="1:9" ht="12.75">
      <c r="A41" s="2" t="s">
        <v>37</v>
      </c>
      <c r="G41" s="35">
        <v>158</v>
      </c>
      <c r="H41" s="35">
        <v>174</v>
      </c>
      <c r="I41" s="35">
        <v>167</v>
      </c>
    </row>
    <row r="42" spans="1:9" ht="12.75">
      <c r="A42" s="2" t="s">
        <v>38</v>
      </c>
      <c r="G42" s="37">
        <v>42</v>
      </c>
      <c r="H42" s="37">
        <v>44</v>
      </c>
      <c r="I42" s="37">
        <v>31</v>
      </c>
    </row>
    <row r="43" spans="1:9" ht="12.75">
      <c r="A43" s="3" t="s">
        <v>39</v>
      </c>
      <c r="B43" s="3"/>
      <c r="C43" s="3"/>
      <c r="D43" s="3"/>
      <c r="G43" s="39">
        <f>SUM(G40:G42)</f>
        <v>413</v>
      </c>
      <c r="H43" s="39">
        <f>SUM(H40:H42)</f>
        <v>389</v>
      </c>
      <c r="I43" s="39">
        <f>SUM(I40:I42)</f>
        <v>368</v>
      </c>
    </row>
    <row r="44" spans="1:9" ht="12.75">
      <c r="A44" s="3" t="s">
        <v>40</v>
      </c>
      <c r="B44" s="3"/>
      <c r="C44" s="3"/>
      <c r="D44" s="3"/>
      <c r="G44" s="38">
        <f>+G43+G38</f>
        <v>1150</v>
      </c>
      <c r="H44" s="38">
        <f>+H43+H38</f>
        <v>1126</v>
      </c>
      <c r="I44" s="38">
        <f>+I43+I38</f>
        <v>1109</v>
      </c>
    </row>
    <row r="45" spans="1:9" ht="12.75">
      <c r="A45" s="3"/>
      <c r="B45" s="3"/>
      <c r="C45" s="3"/>
      <c r="D45" s="3"/>
      <c r="G45" s="38"/>
      <c r="H45" s="38"/>
      <c r="I45" s="38"/>
    </row>
    <row r="46" spans="1:9" ht="12.75">
      <c r="A46" s="3" t="s">
        <v>41</v>
      </c>
      <c r="G46" s="35"/>
      <c r="H46" s="35"/>
      <c r="I46" s="35"/>
    </row>
    <row r="47" spans="1:9" ht="12.75">
      <c r="A47" s="2" t="s">
        <v>42</v>
      </c>
      <c r="G47" s="35">
        <v>252</v>
      </c>
      <c r="H47" s="35">
        <v>299</v>
      </c>
      <c r="I47" s="35">
        <v>261</v>
      </c>
    </row>
    <row r="48" spans="1:9" ht="12.75">
      <c r="A48" s="2" t="s">
        <v>43</v>
      </c>
      <c r="G48" s="35">
        <v>83</v>
      </c>
      <c r="H48" s="35">
        <v>81</v>
      </c>
      <c r="I48" s="35">
        <v>72</v>
      </c>
    </row>
    <row r="49" spans="1:9" ht="12.75">
      <c r="A49" s="2" t="s">
        <v>44</v>
      </c>
      <c r="G49" s="35">
        <v>100</v>
      </c>
      <c r="H49" s="35">
        <v>100</v>
      </c>
      <c r="I49" s="35">
        <v>100</v>
      </c>
    </row>
    <row r="50" spans="1:9" ht="12.75">
      <c r="A50" s="2" t="s">
        <v>45</v>
      </c>
      <c r="G50" s="35">
        <v>546</v>
      </c>
      <c r="H50" s="35">
        <v>464</v>
      </c>
      <c r="I50" s="35">
        <v>494</v>
      </c>
    </row>
    <row r="51" spans="1:9" ht="12.75">
      <c r="A51" s="2" t="s">
        <v>46</v>
      </c>
      <c r="G51" s="37">
        <v>169</v>
      </c>
      <c r="H51" s="37">
        <v>182</v>
      </c>
      <c r="I51" s="37">
        <v>182</v>
      </c>
    </row>
    <row r="52" spans="1:9" ht="12.75">
      <c r="A52" s="3" t="s">
        <v>47</v>
      </c>
      <c r="B52" s="3"/>
      <c r="C52" s="3"/>
      <c r="D52" s="3"/>
      <c r="G52" s="35"/>
      <c r="H52" s="35"/>
      <c r="I52" s="35"/>
    </row>
    <row r="53" spans="1:9" ht="12.75">
      <c r="A53" s="4" t="s">
        <v>48</v>
      </c>
      <c r="B53" s="4"/>
      <c r="C53" s="4"/>
      <c r="D53" s="4"/>
      <c r="E53" s="5"/>
      <c r="F53" s="5"/>
      <c r="G53" s="40">
        <f>SUM(G47:G52)</f>
        <v>1150</v>
      </c>
      <c r="H53" s="40">
        <f>SUM(H47:H52)</f>
        <v>1126</v>
      </c>
      <c r="I53" s="40">
        <f>SUM(I47:I52)</f>
        <v>1109</v>
      </c>
    </row>
    <row r="56" spans="1:9" ht="13.5">
      <c r="A56" s="4" t="s">
        <v>49</v>
      </c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11" t="s">
        <v>28</v>
      </c>
      <c r="H57" s="11" t="s">
        <v>29</v>
      </c>
      <c r="I57" s="41" t="s">
        <v>30</v>
      </c>
    </row>
    <row r="58" spans="1:9" ht="12.75">
      <c r="A58" s="2" t="s">
        <v>50</v>
      </c>
      <c r="G58" s="35">
        <v>299</v>
      </c>
      <c r="H58" s="35">
        <v>285</v>
      </c>
      <c r="I58" s="35">
        <v>285</v>
      </c>
    </row>
    <row r="59" spans="1:9" ht="12.75">
      <c r="A59" s="2" t="s">
        <v>51</v>
      </c>
      <c r="G59" s="35">
        <v>-71</v>
      </c>
      <c r="H59" s="35">
        <v>-48</v>
      </c>
      <c r="I59" s="35">
        <v>-42</v>
      </c>
    </row>
    <row r="60" spans="1:9" ht="12.75">
      <c r="A60" s="2" t="s">
        <v>52</v>
      </c>
      <c r="G60" s="35">
        <v>1</v>
      </c>
      <c r="H60" s="35">
        <v>-6</v>
      </c>
      <c r="I60" s="35">
        <v>-6</v>
      </c>
    </row>
    <row r="61" spans="1:9" ht="12.75">
      <c r="A61" s="2" t="s">
        <v>53</v>
      </c>
      <c r="G61" s="37">
        <v>23</v>
      </c>
      <c r="H61" s="37">
        <v>68</v>
      </c>
      <c r="I61" s="37">
        <v>24</v>
      </c>
    </row>
    <row r="62" spans="1:9" ht="12.75">
      <c r="A62" s="4" t="s">
        <v>54</v>
      </c>
      <c r="B62" s="4"/>
      <c r="C62" s="4"/>
      <c r="D62" s="4"/>
      <c r="E62" s="4"/>
      <c r="F62" s="4"/>
      <c r="G62" s="40">
        <f>SUM(G58:G61)</f>
        <v>252</v>
      </c>
      <c r="H62" s="40">
        <f>SUM(H58:H61)</f>
        <v>299</v>
      </c>
      <c r="I62" s="40">
        <f>SUM(I58:I61)</f>
        <v>261</v>
      </c>
    </row>
    <row r="65" spans="1:11" ht="13.5">
      <c r="A65" s="4" t="s">
        <v>55</v>
      </c>
      <c r="B65" s="5"/>
      <c r="C65" s="5"/>
      <c r="D65" s="5"/>
      <c r="E65" s="5"/>
      <c r="F65" s="5"/>
      <c r="G65" s="5"/>
      <c r="H65" s="5"/>
      <c r="I65" s="5"/>
      <c r="J65"/>
      <c r="K65"/>
    </row>
    <row r="66" spans="1:11" ht="12.75">
      <c r="A66" s="21"/>
      <c r="B66" s="6"/>
      <c r="D66" s="7" t="s">
        <v>3</v>
      </c>
      <c r="E66" s="7"/>
      <c r="F66" s="7" t="s">
        <v>4</v>
      </c>
      <c r="G66" s="7"/>
      <c r="H66" s="42" t="s">
        <v>5</v>
      </c>
      <c r="I66" s="42">
        <v>2002</v>
      </c>
      <c r="K66"/>
    </row>
    <row r="67" spans="1:11" ht="12.75">
      <c r="A67" s="4" t="s">
        <v>56</v>
      </c>
      <c r="B67" s="5"/>
      <c r="C67" s="5"/>
      <c r="D67" s="11">
        <v>2003</v>
      </c>
      <c r="E67" s="11">
        <v>2002</v>
      </c>
      <c r="F67" s="11">
        <v>2003</v>
      </c>
      <c r="G67" s="11">
        <v>2002</v>
      </c>
      <c r="H67" s="11" t="s">
        <v>6</v>
      </c>
      <c r="I67" s="11" t="s">
        <v>7</v>
      </c>
      <c r="K67"/>
    </row>
    <row r="68" spans="4:11" ht="12.75">
      <c r="D68" s="3"/>
      <c r="E68" s="3"/>
      <c r="F68" s="3"/>
      <c r="G68" s="3"/>
      <c r="H68" s="3"/>
      <c r="I68" s="3"/>
      <c r="K68"/>
    </row>
    <row r="69" spans="1:11" ht="12.75">
      <c r="A69" s="2" t="s">
        <v>57</v>
      </c>
      <c r="D69" s="35">
        <f>F69-102</f>
        <v>112</v>
      </c>
      <c r="E69" s="35">
        <v>108</v>
      </c>
      <c r="F69" s="35">
        <v>214</v>
      </c>
      <c r="G69" s="35">
        <v>218</v>
      </c>
      <c r="H69" s="35">
        <f aca="true" t="shared" si="2" ref="H69:H75">I69-G69+F69</f>
        <v>447</v>
      </c>
      <c r="I69" s="35">
        <v>451</v>
      </c>
      <c r="K69"/>
    </row>
    <row r="70" spans="1:11" ht="12.75">
      <c r="A70" s="2" t="s">
        <v>58</v>
      </c>
      <c r="D70" s="35">
        <f>F70-110</f>
        <v>123</v>
      </c>
      <c r="E70" s="35">
        <v>109</v>
      </c>
      <c r="F70" s="35">
        <v>233</v>
      </c>
      <c r="G70" s="35">
        <v>229</v>
      </c>
      <c r="H70" s="35">
        <f t="shared" si="2"/>
        <v>481</v>
      </c>
      <c r="I70" s="35">
        <v>477</v>
      </c>
      <c r="K70"/>
    </row>
    <row r="71" spans="1:11" ht="12.75">
      <c r="A71" s="2" t="s">
        <v>59</v>
      </c>
      <c r="D71" s="35">
        <f>F71-33</f>
        <v>26</v>
      </c>
      <c r="E71" s="35">
        <v>33</v>
      </c>
      <c r="F71" s="35">
        <v>59</v>
      </c>
      <c r="G71" s="35">
        <v>71</v>
      </c>
      <c r="H71" s="35">
        <f t="shared" si="2"/>
        <v>127</v>
      </c>
      <c r="I71" s="35">
        <v>139</v>
      </c>
      <c r="K71"/>
    </row>
    <row r="72" spans="1:11" ht="12.75">
      <c r="A72" s="2" t="s">
        <v>60</v>
      </c>
      <c r="D72" s="35">
        <f>F72-70</f>
        <v>72</v>
      </c>
      <c r="E72" s="35">
        <v>67</v>
      </c>
      <c r="F72" s="35">
        <v>142</v>
      </c>
      <c r="G72" s="35">
        <v>133</v>
      </c>
      <c r="H72" s="35">
        <f t="shared" si="2"/>
        <v>289</v>
      </c>
      <c r="I72" s="35">
        <v>280</v>
      </c>
      <c r="K72"/>
    </row>
    <row r="73" spans="1:11" ht="12.75">
      <c r="A73" s="2" t="s">
        <v>61</v>
      </c>
      <c r="D73" s="35">
        <f>F73-86</f>
        <v>99</v>
      </c>
      <c r="E73" s="35">
        <v>82</v>
      </c>
      <c r="F73" s="35">
        <v>185</v>
      </c>
      <c r="G73" s="35">
        <v>158</v>
      </c>
      <c r="H73" s="35">
        <f t="shared" si="2"/>
        <v>394</v>
      </c>
      <c r="I73" s="35">
        <v>367</v>
      </c>
      <c r="K73"/>
    </row>
    <row r="74" spans="1:11" ht="12.75">
      <c r="A74" s="5" t="s">
        <v>62</v>
      </c>
      <c r="B74" s="5"/>
      <c r="C74" s="5"/>
      <c r="D74" s="37">
        <f>F74--8</f>
        <v>-7</v>
      </c>
      <c r="E74" s="37">
        <v>-6</v>
      </c>
      <c r="F74" s="37">
        <f>-15</f>
        <v>-15</v>
      </c>
      <c r="G74" s="37">
        <v>-16</v>
      </c>
      <c r="H74" s="37">
        <f t="shared" si="2"/>
        <v>-34</v>
      </c>
      <c r="I74" s="37">
        <v>-35</v>
      </c>
      <c r="K74"/>
    </row>
    <row r="75" spans="1:11" ht="12.75">
      <c r="A75" s="4" t="s">
        <v>63</v>
      </c>
      <c r="B75" s="5"/>
      <c r="C75" s="33"/>
      <c r="D75" s="40">
        <f>SUM(D69:D74)</f>
        <v>425</v>
      </c>
      <c r="E75" s="40">
        <f>SUM(E69:E74)</f>
        <v>393</v>
      </c>
      <c r="F75" s="40">
        <f>SUM(F69:F74)</f>
        <v>818</v>
      </c>
      <c r="G75" s="40">
        <f>SUM(G69:G74)</f>
        <v>793</v>
      </c>
      <c r="H75" s="40">
        <f t="shared" si="2"/>
        <v>1704</v>
      </c>
      <c r="I75" s="40">
        <f>SUM(I69:I74)</f>
        <v>1679</v>
      </c>
      <c r="K75"/>
    </row>
    <row r="76" spans="6:11" ht="12.75" hidden="1">
      <c r="F76" s="43">
        <f>+F75-I7</f>
        <v>-861</v>
      </c>
      <c r="G76" s="43">
        <f>+G75-F7</f>
        <v>-25</v>
      </c>
      <c r="H76" s="43"/>
      <c r="I76" s="43"/>
      <c r="K76"/>
    </row>
    <row r="77" spans="6:11" ht="12.75">
      <c r="F77" s="43"/>
      <c r="G77" s="43"/>
      <c r="H77" s="43"/>
      <c r="I77" s="43"/>
      <c r="K77"/>
    </row>
    <row r="78" spans="1:11" ht="12.75">
      <c r="A78" s="5"/>
      <c r="C78" s="5"/>
      <c r="D78" s="5"/>
      <c r="E78" s="5"/>
      <c r="F78" s="5"/>
      <c r="G78" s="5"/>
      <c r="K78"/>
    </row>
    <row r="79" spans="1:11" ht="12.75">
      <c r="A79" s="3" t="s">
        <v>64</v>
      </c>
      <c r="B79" s="44"/>
      <c r="D79" s="7" t="s">
        <v>3</v>
      </c>
      <c r="E79" s="7"/>
      <c r="F79" s="7" t="s">
        <v>4</v>
      </c>
      <c r="G79" s="7"/>
      <c r="H79" s="45" t="s">
        <v>65</v>
      </c>
      <c r="I79" s="45">
        <v>2002</v>
      </c>
      <c r="K79"/>
    </row>
    <row r="80" spans="1:11" ht="12.75">
      <c r="A80" s="4" t="s">
        <v>15</v>
      </c>
      <c r="B80" s="5"/>
      <c r="C80" s="5"/>
      <c r="D80" s="11">
        <v>2003</v>
      </c>
      <c r="E80" s="11">
        <v>2002</v>
      </c>
      <c r="F80" s="11">
        <v>2003</v>
      </c>
      <c r="G80" s="11">
        <v>2002</v>
      </c>
      <c r="H80" s="11" t="s">
        <v>6</v>
      </c>
      <c r="I80" s="11" t="s">
        <v>7</v>
      </c>
      <c r="K80"/>
    </row>
    <row r="81" spans="1:11" ht="12.75">
      <c r="A81" s="2" t="s">
        <v>57</v>
      </c>
      <c r="D81" s="35">
        <f>-15+F81</f>
        <v>13</v>
      </c>
      <c r="E81" s="35">
        <v>18</v>
      </c>
      <c r="F81" s="35">
        <v>28</v>
      </c>
      <c r="G81" s="35">
        <v>34</v>
      </c>
      <c r="H81" s="35">
        <f aca="true" t="shared" si="3" ref="H81:H86">I81-G81+F81</f>
        <v>69</v>
      </c>
      <c r="I81" s="35">
        <v>75</v>
      </c>
      <c r="K81"/>
    </row>
    <row r="82" spans="1:11" ht="12.75">
      <c r="A82" s="2" t="s">
        <v>58</v>
      </c>
      <c r="D82" s="35">
        <f>-10+F82</f>
        <v>7</v>
      </c>
      <c r="E82" s="35">
        <v>9</v>
      </c>
      <c r="F82" s="35">
        <v>17</v>
      </c>
      <c r="G82" s="35">
        <v>18</v>
      </c>
      <c r="H82" s="35">
        <f t="shared" si="3"/>
        <v>37</v>
      </c>
      <c r="I82" s="35">
        <v>38</v>
      </c>
      <c r="K82"/>
    </row>
    <row r="83" spans="1:11" ht="12.75">
      <c r="A83" s="2" t="s">
        <v>59</v>
      </c>
      <c r="D83" s="35">
        <f>-2+F83</f>
        <v>0</v>
      </c>
      <c r="E83" s="35">
        <v>1</v>
      </c>
      <c r="F83" s="35">
        <v>2</v>
      </c>
      <c r="G83" s="35">
        <v>3</v>
      </c>
      <c r="H83" s="35">
        <f t="shared" si="3"/>
        <v>8</v>
      </c>
      <c r="I83" s="35">
        <v>9</v>
      </c>
      <c r="K83"/>
    </row>
    <row r="84" spans="1:11" ht="12.75">
      <c r="A84" s="2" t="s">
        <v>60</v>
      </c>
      <c r="D84" s="35">
        <f>-13+F84</f>
        <v>13</v>
      </c>
      <c r="E84" s="35">
        <v>10</v>
      </c>
      <c r="F84" s="35">
        <v>26</v>
      </c>
      <c r="G84" s="35">
        <v>18</v>
      </c>
      <c r="H84" s="35">
        <f t="shared" si="3"/>
        <v>49</v>
      </c>
      <c r="I84" s="35">
        <v>41</v>
      </c>
      <c r="K84"/>
    </row>
    <row r="85" spans="1:11" ht="12.75">
      <c r="A85" s="2" t="s">
        <v>61</v>
      </c>
      <c r="D85" s="35">
        <f>-2+F85</f>
        <v>4</v>
      </c>
      <c r="E85" s="35">
        <v>5</v>
      </c>
      <c r="F85" s="35">
        <v>6</v>
      </c>
      <c r="G85" s="35">
        <v>8</v>
      </c>
      <c r="H85" s="35">
        <f t="shared" si="3"/>
        <v>22</v>
      </c>
      <c r="I85" s="35">
        <v>24</v>
      </c>
      <c r="K85"/>
    </row>
    <row r="86" spans="1:11" ht="12.75">
      <c r="A86" s="5" t="s">
        <v>62</v>
      </c>
      <c r="B86" s="5"/>
      <c r="C86" s="5"/>
      <c r="D86" s="37">
        <f>--6+F86</f>
        <v>-5</v>
      </c>
      <c r="E86" s="37">
        <v>-7</v>
      </c>
      <c r="F86" s="37">
        <v>-11</v>
      </c>
      <c r="G86" s="37">
        <v>-11</v>
      </c>
      <c r="H86" s="37">
        <f t="shared" si="3"/>
        <v>-20</v>
      </c>
      <c r="I86" s="37">
        <v>-20</v>
      </c>
      <c r="K86"/>
    </row>
    <row r="87" spans="1:11" ht="12.75">
      <c r="A87" s="4" t="s">
        <v>63</v>
      </c>
      <c r="B87" s="32"/>
      <c r="C87" s="33"/>
      <c r="D87" s="40">
        <f aca="true" t="shared" si="4" ref="D87:I87">SUM(D81:D86)</f>
        <v>32</v>
      </c>
      <c r="E87" s="40">
        <f t="shared" si="4"/>
        <v>36</v>
      </c>
      <c r="F87" s="40">
        <f t="shared" si="4"/>
        <v>68</v>
      </c>
      <c r="G87" s="40">
        <f t="shared" si="4"/>
        <v>70</v>
      </c>
      <c r="H87" s="40">
        <f t="shared" si="4"/>
        <v>165</v>
      </c>
      <c r="I87" s="40">
        <f t="shared" si="4"/>
        <v>167</v>
      </c>
      <c r="K87"/>
    </row>
    <row r="88" spans="1:11" ht="12.75">
      <c r="A88" s="21"/>
      <c r="B88" s="21"/>
      <c r="C88" s="39"/>
      <c r="D88" s="39"/>
      <c r="E88" s="39"/>
      <c r="F88" s="39"/>
      <c r="G88" s="39"/>
      <c r="H88" s="39"/>
      <c r="I88" s="39"/>
      <c r="J88"/>
      <c r="K88"/>
    </row>
    <row r="89" spans="10:11" ht="12.75">
      <c r="J89"/>
      <c r="K89"/>
    </row>
    <row r="90" spans="1:12" ht="13.5">
      <c r="A90" s="3" t="s">
        <v>66</v>
      </c>
      <c r="G90" s="3"/>
      <c r="H90" s="3"/>
      <c r="I90" s="3"/>
      <c r="K90"/>
      <c r="L90"/>
    </row>
    <row r="91" spans="1:12" ht="12.75">
      <c r="A91" s="46"/>
      <c r="B91" s="44"/>
      <c r="C91" s="44"/>
      <c r="D91" s="44"/>
      <c r="E91" s="44"/>
      <c r="F91" s="44"/>
      <c r="G91" s="45">
        <v>2003</v>
      </c>
      <c r="H91" s="45">
        <v>2002</v>
      </c>
      <c r="I91" s="45">
        <v>2002</v>
      </c>
      <c r="L91"/>
    </row>
    <row r="92" spans="1:12" ht="12.75">
      <c r="A92" s="5"/>
      <c r="B92" s="5"/>
      <c r="C92" s="5"/>
      <c r="D92" s="5"/>
      <c r="E92" s="5"/>
      <c r="F92" s="5"/>
      <c r="G92" s="11" t="s">
        <v>67</v>
      </c>
      <c r="H92" s="11" t="s">
        <v>67</v>
      </c>
      <c r="I92" s="11" t="s">
        <v>68</v>
      </c>
      <c r="L92"/>
    </row>
    <row r="93" spans="1:12" ht="12.75">
      <c r="A93" s="2" t="s">
        <v>19</v>
      </c>
      <c r="G93" s="35">
        <v>36</v>
      </c>
      <c r="H93" s="35">
        <v>36</v>
      </c>
      <c r="I93" s="35">
        <v>102</v>
      </c>
      <c r="L93"/>
    </row>
    <row r="94" spans="1:12" ht="12.75">
      <c r="A94" s="2" t="s">
        <v>69</v>
      </c>
      <c r="G94" s="35">
        <v>39</v>
      </c>
      <c r="H94" s="35">
        <v>37</v>
      </c>
      <c r="I94" s="35">
        <v>83</v>
      </c>
      <c r="L94"/>
    </row>
    <row r="95" spans="1:12" ht="12.75">
      <c r="A95" s="2" t="s">
        <v>70</v>
      </c>
      <c r="G95" s="35">
        <v>-13</v>
      </c>
      <c r="H95" s="35">
        <v>-12</v>
      </c>
      <c r="I95" s="35">
        <v>-33</v>
      </c>
      <c r="L95"/>
    </row>
    <row r="96" spans="1:12" ht="12.75">
      <c r="A96" s="2" t="s">
        <v>71</v>
      </c>
      <c r="G96" s="35">
        <v>-1</v>
      </c>
      <c r="H96" s="35">
        <v>-6</v>
      </c>
      <c r="I96" s="35">
        <v>-2</v>
      </c>
      <c r="L96"/>
    </row>
    <row r="97" spans="1:12" ht="12.75">
      <c r="A97" s="2" t="s">
        <v>72</v>
      </c>
      <c r="G97" s="37">
        <v>-32</v>
      </c>
      <c r="H97" s="37">
        <v>12</v>
      </c>
      <c r="I97" s="37">
        <v>6</v>
      </c>
      <c r="L97"/>
    </row>
    <row r="98" spans="1:17" ht="12.75">
      <c r="A98" s="3" t="s">
        <v>73</v>
      </c>
      <c r="G98" s="38">
        <f>SUM(G93:G97)</f>
        <v>29</v>
      </c>
      <c r="H98" s="38">
        <f>SUM(H93:H97)</f>
        <v>67</v>
      </c>
      <c r="I98" s="38">
        <f>SUM(I93:I97)</f>
        <v>156</v>
      </c>
      <c r="L98"/>
      <c r="P98" s="47"/>
      <c r="Q98" s="47"/>
    </row>
    <row r="99" spans="1:12" ht="12.75">
      <c r="A99" s="2" t="s">
        <v>74</v>
      </c>
      <c r="G99" s="35">
        <v>-42</v>
      </c>
      <c r="H99" s="35">
        <v>-23</v>
      </c>
      <c r="I99" s="35">
        <v>-73</v>
      </c>
      <c r="L99"/>
    </row>
    <row r="100" spans="1:12" ht="12.75">
      <c r="A100" s="2" t="s">
        <v>75</v>
      </c>
      <c r="G100" s="35">
        <v>0</v>
      </c>
      <c r="H100" s="35">
        <v>3</v>
      </c>
      <c r="I100" s="35">
        <v>6</v>
      </c>
      <c r="L100"/>
    </row>
    <row r="101" spans="1:17" ht="12.75">
      <c r="A101" s="2" t="s">
        <v>76</v>
      </c>
      <c r="G101" s="35">
        <v>82</v>
      </c>
      <c r="H101" s="35">
        <v>15</v>
      </c>
      <c r="I101" s="35">
        <v>-7</v>
      </c>
      <c r="L101"/>
      <c r="P101" s="47"/>
      <c r="Q101" s="47"/>
    </row>
    <row r="102" spans="1:17" ht="12.75">
      <c r="A102" s="2" t="s">
        <v>77</v>
      </c>
      <c r="G102" s="37">
        <v>-71</v>
      </c>
      <c r="H102" s="37">
        <v>-42</v>
      </c>
      <c r="I102" s="37">
        <v>-49</v>
      </c>
      <c r="L102"/>
      <c r="P102" s="47"/>
      <c r="Q102" s="47"/>
    </row>
    <row r="103" spans="1:17" ht="12.75">
      <c r="A103" s="21" t="s">
        <v>78</v>
      </c>
      <c r="B103" s="6"/>
      <c r="C103" s="6"/>
      <c r="D103" s="6"/>
      <c r="E103" s="6"/>
      <c r="F103" s="6"/>
      <c r="G103" s="39">
        <f>G98+G99+G100+G101+G102</f>
        <v>-2</v>
      </c>
      <c r="H103" s="39">
        <f>H98+H99+H101+H102+H100</f>
        <v>20</v>
      </c>
      <c r="I103" s="39">
        <f>SUM(I98:I102)</f>
        <v>33</v>
      </c>
      <c r="L103"/>
      <c r="P103" s="48"/>
      <c r="Q103" s="47"/>
    </row>
    <row r="104" spans="1:17" ht="12.75">
      <c r="A104" s="2" t="s">
        <v>79</v>
      </c>
      <c r="G104" s="35">
        <v>44</v>
      </c>
      <c r="H104" s="35">
        <v>11</v>
      </c>
      <c r="I104" s="35">
        <v>11</v>
      </c>
      <c r="L104"/>
      <c r="P104" s="48"/>
      <c r="Q104" s="47"/>
    </row>
    <row r="105" spans="1:17" ht="12.75">
      <c r="A105" s="4" t="s">
        <v>80</v>
      </c>
      <c r="B105" s="5"/>
      <c r="C105" s="5"/>
      <c r="D105" s="5"/>
      <c r="E105" s="5"/>
      <c r="F105" s="5"/>
      <c r="G105" s="40">
        <f>G103+G104</f>
        <v>42</v>
      </c>
      <c r="H105" s="40">
        <f>H103+H104</f>
        <v>31</v>
      </c>
      <c r="I105" s="40">
        <f>I103+I104</f>
        <v>44</v>
      </c>
      <c r="L105"/>
      <c r="P105" s="48"/>
      <c r="Q105" s="47"/>
    </row>
    <row r="106" spans="12:17" ht="12.75">
      <c r="L106"/>
      <c r="P106" s="48"/>
      <c r="Q106" s="47"/>
    </row>
    <row r="107" spans="12:16" ht="12.75">
      <c r="L107"/>
      <c r="P107" s="49"/>
    </row>
    <row r="108" spans="12:16" ht="12.75">
      <c r="L108"/>
      <c r="P108" s="50"/>
    </row>
    <row r="109" spans="12:16" ht="12.75">
      <c r="L109"/>
      <c r="P109" s="50"/>
    </row>
    <row r="110" ht="12.75">
      <c r="L110"/>
    </row>
    <row r="111" ht="12.75">
      <c r="L111"/>
    </row>
    <row r="112" spans="11:12" ht="12.75">
      <c r="K112"/>
      <c r="L112"/>
    </row>
    <row r="113" spans="1:10" ht="12.75">
      <c r="A113" s="21" t="s">
        <v>81</v>
      </c>
      <c r="E113" s="6"/>
      <c r="F113" s="6"/>
      <c r="G113" s="6"/>
      <c r="H113" s="6"/>
      <c r="J113" s="6"/>
    </row>
    <row r="114" spans="1:10" ht="12.75">
      <c r="A114" s="46"/>
      <c r="B114" s="44"/>
      <c r="C114" s="44"/>
      <c r="D114" s="7" t="s">
        <v>3</v>
      </c>
      <c r="E114" s="7"/>
      <c r="F114" s="7" t="s">
        <v>82</v>
      </c>
      <c r="G114" s="7"/>
      <c r="H114" s="45" t="s">
        <v>65</v>
      </c>
      <c r="I114" s="45">
        <v>2002</v>
      </c>
      <c r="J114" s="6"/>
    </row>
    <row r="115" spans="1:9" ht="12.75">
      <c r="A115" s="5"/>
      <c r="B115" s="5"/>
      <c r="C115" s="5"/>
      <c r="D115" s="11">
        <v>2003</v>
      </c>
      <c r="E115" s="11">
        <v>2002</v>
      </c>
      <c r="F115" s="11">
        <v>2003</v>
      </c>
      <c r="G115" s="11">
        <v>2002</v>
      </c>
      <c r="H115" s="11" t="s">
        <v>6</v>
      </c>
      <c r="I115" s="11" t="s">
        <v>7</v>
      </c>
    </row>
    <row r="117" spans="1:9" ht="12.75">
      <c r="A117" s="2" t="s">
        <v>83</v>
      </c>
      <c r="D117" s="35">
        <f aca="true" t="shared" si="5" ref="D117:I117">D7</f>
        <v>425</v>
      </c>
      <c r="E117" s="35">
        <f t="shared" si="5"/>
        <v>393</v>
      </c>
      <c r="F117" s="35">
        <f t="shared" si="5"/>
        <v>818</v>
      </c>
      <c r="G117" s="35">
        <f t="shared" si="5"/>
        <v>793</v>
      </c>
      <c r="H117" s="35">
        <f t="shared" si="5"/>
        <v>1704</v>
      </c>
      <c r="I117" s="35">
        <f t="shared" si="5"/>
        <v>1679</v>
      </c>
    </row>
    <row r="118" spans="1:9" ht="12.75">
      <c r="A118" s="2" t="s">
        <v>84</v>
      </c>
      <c r="D118" s="35">
        <f aca="true" t="shared" si="6" ref="D118:I118">D14</f>
        <v>32</v>
      </c>
      <c r="E118" s="35">
        <f t="shared" si="6"/>
        <v>36</v>
      </c>
      <c r="F118" s="35">
        <f t="shared" si="6"/>
        <v>68</v>
      </c>
      <c r="G118" s="35">
        <f t="shared" si="6"/>
        <v>70</v>
      </c>
      <c r="H118" s="35">
        <f t="shared" si="6"/>
        <v>165</v>
      </c>
      <c r="I118" s="35">
        <f t="shared" si="6"/>
        <v>167</v>
      </c>
    </row>
    <row r="119" spans="1:9" ht="12.75">
      <c r="A119" s="2" t="s">
        <v>85</v>
      </c>
      <c r="D119" s="25">
        <f aca="true" t="shared" si="7" ref="D119:I119">D118/D117*100</f>
        <v>7.529411764705881</v>
      </c>
      <c r="E119" s="25">
        <f t="shared" si="7"/>
        <v>9.16030534351145</v>
      </c>
      <c r="F119" s="25">
        <f t="shared" si="7"/>
        <v>8.312958435207824</v>
      </c>
      <c r="G119" s="25">
        <f t="shared" si="7"/>
        <v>8.827238335435057</v>
      </c>
      <c r="H119" s="25">
        <f t="shared" si="7"/>
        <v>9.683098591549296</v>
      </c>
      <c r="I119" s="25">
        <f t="shared" si="7"/>
        <v>9.946396664681357</v>
      </c>
    </row>
    <row r="120" spans="1:9" ht="12.75">
      <c r="A120" s="2" t="s">
        <v>86</v>
      </c>
      <c r="D120" s="35">
        <f aca="true" t="shared" si="8" ref="D120:I120">D16</f>
        <v>25</v>
      </c>
      <c r="E120" s="35">
        <f t="shared" si="8"/>
        <v>29</v>
      </c>
      <c r="F120" s="35">
        <f t="shared" si="8"/>
        <v>54</v>
      </c>
      <c r="G120" s="35">
        <f t="shared" si="8"/>
        <v>55</v>
      </c>
      <c r="H120" s="35">
        <f t="shared" si="8"/>
        <v>136</v>
      </c>
      <c r="I120" s="35">
        <f t="shared" si="8"/>
        <v>137</v>
      </c>
    </row>
    <row r="121" spans="1:9" ht="12.75">
      <c r="A121" s="2" t="s">
        <v>87</v>
      </c>
      <c r="D121" s="51">
        <f aca="true" t="shared" si="9" ref="D121:I121">D120/D117*100</f>
        <v>5.88235294117647</v>
      </c>
      <c r="E121" s="51">
        <f t="shared" si="9"/>
        <v>7.37913486005089</v>
      </c>
      <c r="F121" s="51">
        <f t="shared" si="9"/>
        <v>6.601466992665037</v>
      </c>
      <c r="G121" s="51">
        <v>6.9</v>
      </c>
      <c r="H121" s="51">
        <f t="shared" si="9"/>
        <v>7.981220657276995</v>
      </c>
      <c r="I121" s="51">
        <f t="shared" si="9"/>
        <v>8.159618820726623</v>
      </c>
    </row>
    <row r="122" spans="1:9" ht="12.75">
      <c r="A122" s="2" t="s">
        <v>88</v>
      </c>
      <c r="D122" s="35">
        <v>843</v>
      </c>
      <c r="E122" s="35">
        <v>828</v>
      </c>
      <c r="F122" s="35">
        <v>838</v>
      </c>
      <c r="G122" s="35">
        <v>839</v>
      </c>
      <c r="H122" s="52">
        <v>840</v>
      </c>
      <c r="I122" s="35">
        <v>838</v>
      </c>
    </row>
    <row r="123" spans="1:9" ht="12.75">
      <c r="A123" s="2" t="s">
        <v>89</v>
      </c>
      <c r="D123" s="51">
        <v>11.9</v>
      </c>
      <c r="E123" s="51">
        <v>14</v>
      </c>
      <c r="F123" s="51">
        <v>12.9</v>
      </c>
      <c r="G123" s="51">
        <v>13.1</v>
      </c>
      <c r="H123" s="53">
        <v>16.2</v>
      </c>
      <c r="I123" s="51">
        <v>16.6</v>
      </c>
    </row>
    <row r="124" spans="1:9" ht="12.75">
      <c r="A124" s="2" t="s">
        <v>90</v>
      </c>
      <c r="D124" s="35">
        <v>276</v>
      </c>
      <c r="E124" s="35">
        <v>276</v>
      </c>
      <c r="F124" s="35">
        <v>276</v>
      </c>
      <c r="G124" s="35">
        <v>273</v>
      </c>
      <c r="H124" s="35">
        <v>256</v>
      </c>
      <c r="I124" s="35">
        <v>292</v>
      </c>
    </row>
    <row r="125" spans="1:9" ht="12.75">
      <c r="A125" s="2" t="s">
        <v>91</v>
      </c>
      <c r="D125" s="51">
        <v>14.5</v>
      </c>
      <c r="E125" s="51">
        <v>17.4</v>
      </c>
      <c r="F125" s="51">
        <v>16.7</v>
      </c>
      <c r="G125" s="51">
        <v>17.6</v>
      </c>
      <c r="H125" s="51">
        <v>26.2</v>
      </c>
      <c r="I125" s="51">
        <v>23.3</v>
      </c>
    </row>
    <row r="126" spans="1:9" ht="12.75">
      <c r="A126" s="2" t="s">
        <v>92</v>
      </c>
      <c r="D126" s="54">
        <v>22</v>
      </c>
      <c r="E126" s="54">
        <v>24</v>
      </c>
      <c r="F126" s="54">
        <v>22</v>
      </c>
      <c r="G126" s="54">
        <v>24</v>
      </c>
      <c r="H126" s="35">
        <v>22</v>
      </c>
      <c r="I126" s="54">
        <v>27</v>
      </c>
    </row>
    <row r="127" spans="1:9" ht="12.75">
      <c r="A127" s="2" t="s">
        <v>93</v>
      </c>
      <c r="D127" s="51">
        <v>2.4</v>
      </c>
      <c r="E127" s="51">
        <v>2.1</v>
      </c>
      <c r="F127" s="51">
        <v>2.4</v>
      </c>
      <c r="G127" s="51">
        <v>2.1</v>
      </c>
      <c r="H127" s="55">
        <v>2.4</v>
      </c>
      <c r="I127" s="51">
        <v>1.7</v>
      </c>
    </row>
    <row r="128" spans="1:9" ht="12.75">
      <c r="A128" s="2" t="s">
        <v>94</v>
      </c>
      <c r="D128" s="51">
        <v>2.9</v>
      </c>
      <c r="E128" s="51">
        <v>2.6</v>
      </c>
      <c r="F128" s="51">
        <v>3</v>
      </c>
      <c r="G128" s="51">
        <v>2.9</v>
      </c>
      <c r="H128" s="55">
        <v>3.5</v>
      </c>
      <c r="I128" s="51">
        <v>3.8</v>
      </c>
    </row>
    <row r="129" spans="1:9" ht="12.75">
      <c r="A129" s="2" t="s">
        <v>95</v>
      </c>
      <c r="D129" s="25">
        <v>9.6</v>
      </c>
      <c r="E129" s="25">
        <v>10</v>
      </c>
      <c r="F129" s="25">
        <v>9.6</v>
      </c>
      <c r="G129" s="25">
        <v>10</v>
      </c>
      <c r="H129" s="25">
        <v>9.6</v>
      </c>
      <c r="I129" s="25">
        <v>9.9</v>
      </c>
    </row>
    <row r="130" spans="1:9" ht="12.75">
      <c r="A130" s="2" t="s">
        <v>24</v>
      </c>
      <c r="D130" s="25">
        <v>10.1</v>
      </c>
      <c r="E130" s="25">
        <v>10.5</v>
      </c>
      <c r="F130" s="25">
        <v>10.1</v>
      </c>
      <c r="G130" s="25">
        <v>10.5</v>
      </c>
      <c r="H130" s="25">
        <v>10.1</v>
      </c>
      <c r="I130" s="25">
        <v>10.4</v>
      </c>
    </row>
    <row r="131" spans="1:9" ht="12.75">
      <c r="A131" s="2" t="s">
        <v>25</v>
      </c>
      <c r="D131" s="26">
        <v>1.05</v>
      </c>
      <c r="E131" s="26">
        <v>1.22</v>
      </c>
      <c r="F131" s="26">
        <v>2.44</v>
      </c>
      <c r="G131" s="26">
        <v>2.41</v>
      </c>
      <c r="H131" s="26">
        <v>6.98</v>
      </c>
      <c r="I131" s="26">
        <v>6.81</v>
      </c>
    </row>
    <row r="132" spans="1:9" ht="12.75">
      <c r="A132" s="2" t="s">
        <v>26</v>
      </c>
      <c r="D132" s="26">
        <v>1</v>
      </c>
      <c r="E132" s="26">
        <v>1.17</v>
      </c>
      <c r="F132" s="26">
        <v>2.32</v>
      </c>
      <c r="G132" s="26">
        <v>2.3</v>
      </c>
      <c r="H132" s="26">
        <v>6.63</v>
      </c>
      <c r="I132" s="26">
        <v>6.51</v>
      </c>
    </row>
    <row r="133" spans="1:9" ht="12.75">
      <c r="A133" s="2" t="s">
        <v>96</v>
      </c>
      <c r="D133" s="56">
        <v>26.2</v>
      </c>
      <c r="E133" s="56">
        <v>26.1</v>
      </c>
      <c r="F133" s="56">
        <v>26.2</v>
      </c>
      <c r="G133" s="56">
        <v>26.1</v>
      </c>
      <c r="H133" s="56">
        <v>26.2</v>
      </c>
      <c r="I133" s="56">
        <v>30.2</v>
      </c>
    </row>
    <row r="134" spans="1:9" ht="12.75">
      <c r="A134" s="2" t="s">
        <v>97</v>
      </c>
      <c r="D134" s="35">
        <v>31</v>
      </c>
      <c r="E134" s="35">
        <v>15</v>
      </c>
      <c r="F134" s="35">
        <v>42</v>
      </c>
      <c r="G134" s="35">
        <v>23</v>
      </c>
      <c r="H134" s="35">
        <v>92</v>
      </c>
      <c r="I134" s="35">
        <v>73</v>
      </c>
    </row>
    <row r="135" spans="1:9" ht="12.75">
      <c r="A135" s="2" t="s">
        <v>98</v>
      </c>
      <c r="D135" s="35">
        <v>13</v>
      </c>
      <c r="E135" s="35">
        <v>12</v>
      </c>
      <c r="F135" s="35">
        <v>25</v>
      </c>
      <c r="G135" s="35">
        <v>22</v>
      </c>
      <c r="H135" s="35">
        <v>56</v>
      </c>
      <c r="I135" s="35">
        <v>53</v>
      </c>
    </row>
    <row r="136" spans="1:9" ht="12.75">
      <c r="A136" s="2" t="s">
        <v>99</v>
      </c>
      <c r="D136" s="35">
        <v>7</v>
      </c>
      <c r="E136" s="35">
        <v>7</v>
      </c>
      <c r="F136" s="35">
        <v>14</v>
      </c>
      <c r="G136" s="35">
        <v>15</v>
      </c>
      <c r="H136" s="35">
        <v>29</v>
      </c>
      <c r="I136" s="35">
        <v>30</v>
      </c>
    </row>
    <row r="137" spans="1:9" ht="12.75">
      <c r="A137" s="5" t="s">
        <v>100</v>
      </c>
      <c r="B137" s="5"/>
      <c r="C137" s="5"/>
      <c r="D137" s="37">
        <v>759</v>
      </c>
      <c r="E137" s="37">
        <v>693</v>
      </c>
      <c r="F137" s="37">
        <v>759</v>
      </c>
      <c r="G137" s="37">
        <v>693</v>
      </c>
      <c r="H137" s="37">
        <v>759</v>
      </c>
      <c r="I137" s="37">
        <v>737</v>
      </c>
    </row>
    <row r="138" ht="12.75">
      <c r="J138"/>
    </row>
    <row r="139" ht="12.75">
      <c r="A139" s="2" t="s">
        <v>101</v>
      </c>
    </row>
    <row r="140" ht="9" customHeight="1"/>
    <row r="141" ht="12.75">
      <c r="A141" s="2" t="s">
        <v>102</v>
      </c>
    </row>
    <row r="142" ht="6.75" customHeight="1"/>
    <row r="143" spans="1:3" ht="12.75">
      <c r="A143" s="57" t="s">
        <v>103</v>
      </c>
      <c r="C143" s="2" t="s">
        <v>104</v>
      </c>
    </row>
    <row r="144" spans="1:3" ht="12.75">
      <c r="A144" s="57" t="s">
        <v>105</v>
      </c>
      <c r="C144" s="2" t="s">
        <v>106</v>
      </c>
    </row>
    <row r="145" spans="1:3" ht="12.75">
      <c r="A145" s="57" t="s">
        <v>107</v>
      </c>
      <c r="C145" s="2" t="s">
        <v>108</v>
      </c>
    </row>
    <row r="146" ht="13.5" thickBot="1"/>
    <row r="147" spans="1:10" ht="12.75">
      <c r="A147" s="58"/>
      <c r="B147" s="59"/>
      <c r="C147" s="59"/>
      <c r="D147" s="59"/>
      <c r="E147" s="59"/>
      <c r="F147" s="59"/>
      <c r="G147" s="59"/>
      <c r="H147" s="59"/>
      <c r="I147" s="60"/>
      <c r="J147" s="6"/>
    </row>
    <row r="148" spans="1:10" ht="12.75">
      <c r="A148" s="61" t="s">
        <v>109</v>
      </c>
      <c r="B148" s="6"/>
      <c r="C148" s="6"/>
      <c r="D148" s="6"/>
      <c r="E148" s="6"/>
      <c r="F148" s="6"/>
      <c r="G148" s="6"/>
      <c r="H148" s="6"/>
      <c r="I148" s="62"/>
      <c r="J148" s="6"/>
    </row>
    <row r="149" spans="1:10" ht="12.75">
      <c r="A149" s="63" t="s">
        <v>110</v>
      </c>
      <c r="B149" s="6"/>
      <c r="C149" s="6"/>
      <c r="D149" s="6"/>
      <c r="E149" s="6"/>
      <c r="F149" s="6"/>
      <c r="G149" s="6"/>
      <c r="H149" s="6"/>
      <c r="I149" s="62"/>
      <c r="J149" s="6"/>
    </row>
    <row r="150" spans="1:10" ht="12.75">
      <c r="A150" s="63" t="s">
        <v>111</v>
      </c>
      <c r="B150" s="6"/>
      <c r="C150" s="6"/>
      <c r="D150" s="6"/>
      <c r="E150" s="6"/>
      <c r="F150" s="6"/>
      <c r="G150" s="6"/>
      <c r="H150" s="6"/>
      <c r="I150" s="62"/>
      <c r="J150" s="6"/>
    </row>
    <row r="151" spans="1:12" ht="12.75">
      <c r="A151" s="61"/>
      <c r="B151" s="6"/>
      <c r="C151" s="6"/>
      <c r="D151" s="6"/>
      <c r="E151" s="6"/>
      <c r="F151" s="6"/>
      <c r="G151" s="6"/>
      <c r="H151" s="6"/>
      <c r="I151" s="62"/>
      <c r="J151" s="6"/>
      <c r="K151" s="6"/>
      <c r="L151" s="6"/>
    </row>
    <row r="152" spans="1:12" ht="12.75">
      <c r="A152" s="61" t="s">
        <v>112</v>
      </c>
      <c r="B152" s="6"/>
      <c r="C152" s="6"/>
      <c r="D152" s="6"/>
      <c r="E152" s="6"/>
      <c r="F152" s="6"/>
      <c r="G152" s="6"/>
      <c r="H152" s="6"/>
      <c r="I152" s="62"/>
      <c r="J152" s="6"/>
      <c r="K152" s="6"/>
      <c r="L152" s="6"/>
    </row>
    <row r="153" spans="1:12" ht="12.75">
      <c r="A153" s="63" t="s">
        <v>113</v>
      </c>
      <c r="B153" s="6"/>
      <c r="C153" s="6"/>
      <c r="D153" s="6"/>
      <c r="E153" s="6"/>
      <c r="F153" s="6"/>
      <c r="G153" s="6"/>
      <c r="H153" s="6"/>
      <c r="I153" s="62"/>
      <c r="J153" s="6"/>
      <c r="K153" s="6"/>
      <c r="L153" s="6"/>
    </row>
    <row r="154" spans="1:12" ht="12.75">
      <c r="A154" s="63" t="s">
        <v>114</v>
      </c>
      <c r="B154" s="6"/>
      <c r="C154" s="6"/>
      <c r="D154" s="6"/>
      <c r="E154" s="6"/>
      <c r="F154" s="6"/>
      <c r="G154" s="6"/>
      <c r="H154" s="6"/>
      <c r="I154" s="62"/>
      <c r="J154" s="6"/>
      <c r="K154" s="6"/>
      <c r="L154" s="6"/>
    </row>
    <row r="155" spans="1:12" ht="12.75">
      <c r="A155" s="63"/>
      <c r="B155" s="6"/>
      <c r="C155" s="6"/>
      <c r="D155" s="6"/>
      <c r="E155" s="6"/>
      <c r="F155" s="6"/>
      <c r="G155" s="6"/>
      <c r="H155" s="6"/>
      <c r="I155" s="62"/>
      <c r="J155" s="6"/>
      <c r="K155" s="6"/>
      <c r="L155" s="6"/>
    </row>
    <row r="156" spans="1:12" ht="12.75">
      <c r="A156" s="61" t="s">
        <v>115</v>
      </c>
      <c r="B156" s="6"/>
      <c r="C156" s="6"/>
      <c r="D156" s="6"/>
      <c r="E156" s="6"/>
      <c r="F156" s="6"/>
      <c r="G156" s="6"/>
      <c r="H156" s="6"/>
      <c r="I156" s="62"/>
      <c r="J156" s="6"/>
      <c r="K156" s="6"/>
      <c r="L156" s="6"/>
    </row>
    <row r="157" spans="1:12" ht="12.75">
      <c r="A157" s="63" t="s">
        <v>116</v>
      </c>
      <c r="B157" s="6"/>
      <c r="C157" s="6"/>
      <c r="D157" s="6"/>
      <c r="E157" s="6"/>
      <c r="F157" s="6"/>
      <c r="G157" s="6"/>
      <c r="H157" s="6"/>
      <c r="I157" s="62"/>
      <c r="J157" s="6"/>
      <c r="K157" s="6"/>
      <c r="L157" s="6"/>
    </row>
    <row r="158" spans="1:12" ht="12.75">
      <c r="A158" s="61" t="s">
        <v>117</v>
      </c>
      <c r="B158" s="6"/>
      <c r="C158" s="6"/>
      <c r="D158" s="6"/>
      <c r="E158" s="6"/>
      <c r="F158" s="6"/>
      <c r="G158" s="6"/>
      <c r="H158" s="6"/>
      <c r="I158" s="62"/>
      <c r="J158" s="6"/>
      <c r="K158" s="6"/>
      <c r="L158" s="6"/>
    </row>
    <row r="159" spans="1:12" ht="12.75">
      <c r="A159" s="63"/>
      <c r="B159" s="6"/>
      <c r="C159" s="6"/>
      <c r="D159" s="6"/>
      <c r="E159" s="6"/>
      <c r="F159" s="6"/>
      <c r="G159" s="6"/>
      <c r="H159" s="6"/>
      <c r="I159" s="62"/>
      <c r="J159" s="6"/>
      <c r="K159" s="6"/>
      <c r="L159" s="6"/>
    </row>
    <row r="160" spans="1:12" ht="12.75">
      <c r="A160" s="61" t="s">
        <v>118</v>
      </c>
      <c r="B160" s="6"/>
      <c r="C160" s="6"/>
      <c r="D160" s="6"/>
      <c r="E160" s="6"/>
      <c r="F160" s="6"/>
      <c r="G160" s="6"/>
      <c r="H160" s="6"/>
      <c r="I160" s="62"/>
      <c r="J160" s="6"/>
      <c r="K160" s="6"/>
      <c r="L160" s="6"/>
    </row>
    <row r="161" spans="1:12" ht="12.75">
      <c r="A161" s="63" t="s">
        <v>119</v>
      </c>
      <c r="B161" s="6"/>
      <c r="C161" s="6"/>
      <c r="D161" s="6"/>
      <c r="E161" s="6"/>
      <c r="F161" s="6"/>
      <c r="G161" s="6"/>
      <c r="H161" s="6"/>
      <c r="I161" s="62"/>
      <c r="J161" s="6"/>
      <c r="K161" s="6"/>
      <c r="L161" s="6"/>
    </row>
    <row r="162" spans="1:12" ht="12.75">
      <c r="A162" s="63"/>
      <c r="B162" s="6"/>
      <c r="C162" s="6"/>
      <c r="D162" s="6"/>
      <c r="E162" s="6"/>
      <c r="F162" s="6"/>
      <c r="G162" s="6"/>
      <c r="H162" s="6"/>
      <c r="I162" s="62"/>
      <c r="J162" s="6"/>
      <c r="K162" s="6"/>
      <c r="L162" s="6"/>
    </row>
    <row r="163" spans="1:12" ht="12.75">
      <c r="A163" s="61" t="s">
        <v>120</v>
      </c>
      <c r="B163" s="6"/>
      <c r="C163" s="6"/>
      <c r="D163" s="6"/>
      <c r="E163" s="6"/>
      <c r="F163" s="6"/>
      <c r="G163" s="6"/>
      <c r="H163" s="6"/>
      <c r="I163" s="62"/>
      <c r="J163" s="6"/>
      <c r="K163" s="6"/>
      <c r="L163" s="6"/>
    </row>
    <row r="164" spans="1:12" ht="12.75">
      <c r="A164" s="63" t="s">
        <v>121</v>
      </c>
      <c r="B164" s="6"/>
      <c r="C164" s="6"/>
      <c r="D164" s="6"/>
      <c r="E164" s="6"/>
      <c r="F164" s="6"/>
      <c r="G164" s="6"/>
      <c r="H164" s="6"/>
      <c r="I164" s="62"/>
      <c r="J164" s="6"/>
      <c r="K164" s="6"/>
      <c r="L164" s="6"/>
    </row>
    <row r="165" spans="1:12" ht="12.75">
      <c r="A165" s="63"/>
      <c r="B165" s="6"/>
      <c r="C165" s="6"/>
      <c r="D165" s="6"/>
      <c r="E165" s="6"/>
      <c r="F165" s="6"/>
      <c r="G165" s="6"/>
      <c r="H165" s="6"/>
      <c r="I165" s="62"/>
      <c r="J165" s="6"/>
      <c r="K165" s="6"/>
      <c r="L165" s="6"/>
    </row>
    <row r="166" spans="1:10" ht="12.75">
      <c r="A166" s="61" t="s">
        <v>122</v>
      </c>
      <c r="B166" s="6"/>
      <c r="C166" s="6"/>
      <c r="D166" s="6"/>
      <c r="E166" s="6"/>
      <c r="F166" s="6"/>
      <c r="G166" s="6"/>
      <c r="H166" s="6"/>
      <c r="I166" s="62"/>
      <c r="J166" s="6"/>
    </row>
    <row r="167" spans="1:10" ht="12.75">
      <c r="A167" s="63" t="s">
        <v>123</v>
      </c>
      <c r="B167" s="6"/>
      <c r="C167" s="6"/>
      <c r="D167" s="6"/>
      <c r="E167" s="6"/>
      <c r="F167" s="6"/>
      <c r="G167" s="6"/>
      <c r="H167" s="6"/>
      <c r="I167" s="62"/>
      <c r="J167" s="6"/>
    </row>
    <row r="168" spans="1:10" ht="12.75">
      <c r="A168" s="63" t="s">
        <v>124</v>
      </c>
      <c r="B168" s="6"/>
      <c r="C168" s="6"/>
      <c r="D168" s="6"/>
      <c r="E168" s="6"/>
      <c r="F168" s="6"/>
      <c r="G168" s="6"/>
      <c r="H168" s="6"/>
      <c r="I168" s="62"/>
      <c r="J168" s="6"/>
    </row>
    <row r="169" spans="1:10" ht="13.5" thickBot="1">
      <c r="A169" s="64"/>
      <c r="B169" s="65"/>
      <c r="C169" s="65"/>
      <c r="D169" s="65"/>
      <c r="E169" s="65"/>
      <c r="F169" s="65"/>
      <c r="G169" s="65"/>
      <c r="H169" s="65"/>
      <c r="I169" s="66"/>
      <c r="J169" s="6"/>
    </row>
  </sheetData>
  <mergeCells count="10">
    <mergeCell ref="D114:E114"/>
    <mergeCell ref="F114:G114"/>
    <mergeCell ref="D66:E66"/>
    <mergeCell ref="F66:G66"/>
    <mergeCell ref="D79:E79"/>
    <mergeCell ref="F79:G79"/>
    <mergeCell ref="D4:E4"/>
    <mergeCell ref="F4:G4"/>
    <mergeCell ref="D24:E24"/>
    <mergeCell ref="F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Sardus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sarbarbro</dc:creator>
  <cp:keywords/>
  <dc:description/>
  <cp:lastModifiedBy>sarbarbro</cp:lastModifiedBy>
  <cp:lastPrinted>2003-07-17T09:17:22Z</cp:lastPrinted>
  <dcterms:created xsi:type="dcterms:W3CDTF">2003-07-17T09:16:29Z</dcterms:created>
  <dcterms:modified xsi:type="dcterms:W3CDTF">2003-07-17T09:18:33Z</dcterms:modified>
  <cp:category/>
  <cp:version/>
  <cp:contentType/>
  <cp:contentStatus/>
</cp:coreProperties>
</file>