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140" yWindow="-15" windowWidth="25140" windowHeight="11685" tabRatio="895"/>
  </bookViews>
  <sheets>
    <sheet name="Cover" sheetId="1" r:id="rId1"/>
    <sheet name="1. Result performance Group" sheetId="46" r:id="rId2"/>
    <sheet name="2. Resultperformance segments" sheetId="47" r:id="rId3"/>
    <sheet name="3. Finance" sheetId="3" r:id="rId4"/>
    <sheet name="4. Income statement" sheetId="48" r:id="rId5"/>
    <sheet name="5. Financial position" sheetId="8" r:id="rId6"/>
    <sheet name="6. Equity" sheetId="44" r:id="rId7"/>
    <sheet name="7. Cash flows" sheetId="10" r:id="rId8"/>
    <sheet name="EK  ASA aia (2)" sheetId="45" state="hidden" r:id="rId9"/>
    <sheet name="Note 3" sheetId="12" r:id="rId10"/>
    <sheet name="Note 4-9" sheetId="14" r:id="rId11"/>
    <sheet name="PL BAL NY" sheetId="16" state="hidden" r:id="rId12"/>
    <sheet name="Quarterly performance" sheetId="17" r:id="rId13"/>
    <sheet name="Key figures" sheetId="15" r:id="rId14"/>
  </sheets>
  <definedNames>
    <definedName name="_xlnm.Print_Area" localSheetId="1">'1. Result performance Group'!$A$1:$J$23</definedName>
    <definedName name="_xlnm.Print_Area" localSheetId="2">'2. Resultperformance segments'!$A$1:$J$108</definedName>
    <definedName name="_xlnm.Print_Area" localSheetId="3">'3. Finance'!$A$1:$J$20</definedName>
    <definedName name="_xlnm.Print_Area" localSheetId="4">'4. Income statement'!$A$1:$I$47</definedName>
    <definedName name="_xlnm.Print_Area" localSheetId="5">'5. Financial position'!$A$1:$I$65</definedName>
    <definedName name="_xlnm.Print_Area" localSheetId="6">'6. Equity'!$A$1:$L$61</definedName>
    <definedName name="_xlnm.Print_Area" localSheetId="7">'7. Cash flows'!$A$1:$G$53</definedName>
    <definedName name="_xlnm.Print_Area" localSheetId="8">'EK  ASA aia (2)'!$A$1:$H$74</definedName>
    <definedName name="_xlnm.Print_Area" localSheetId="13">'Key figures'!$A$1:$J$85</definedName>
    <definedName name="_xlnm.Print_Area" localSheetId="9">'Note 3'!$A$1:$T$43</definedName>
    <definedName name="_xlnm.Print_Area" localSheetId="10">'Note 4-9'!$A$1:$I$97</definedName>
    <definedName name="_xlnm.Print_Area" localSheetId="11">'PL BAL NY'!$A$1:$F$133</definedName>
    <definedName name="_xlnm.Print_Area" localSheetId="12">'Quarterly performance'!$A$1:$I$28</definedName>
    <definedName name="Z_A341D8C9_5CC0_4C53_B3E4_E55891765B05_.wvu.Cols" localSheetId="1" hidden="1">'1. Result performance Group'!#REF!</definedName>
    <definedName name="Z_A341D8C9_5CC0_4C53_B3E4_E55891765B05_.wvu.Cols" localSheetId="2" hidden="1">'2. Resultperformance segments'!#REF!</definedName>
    <definedName name="Z_A341D8C9_5CC0_4C53_B3E4_E55891765B05_.wvu.Cols" localSheetId="3" hidden="1">'3. Finance'!$I:$I</definedName>
    <definedName name="Z_A341D8C9_5CC0_4C53_B3E4_E55891765B05_.wvu.Cols" localSheetId="4" hidden="1">'4. Income statement'!#REF!</definedName>
    <definedName name="Z_A341D8C9_5CC0_4C53_B3E4_E55891765B05_.wvu.Cols" localSheetId="5" hidden="1">'5. Financial position'!$G:$G</definedName>
    <definedName name="Z_A341D8C9_5CC0_4C53_B3E4_E55891765B05_.wvu.Cols" localSheetId="7" hidden="1">'7. Cash flows'!$E:$E</definedName>
    <definedName name="Z_A341D8C9_5CC0_4C53_B3E4_E55891765B05_.wvu.Cols" localSheetId="13" hidden="1">'Key figures'!#REF!</definedName>
    <definedName name="Z_A341D8C9_5CC0_4C53_B3E4_E55891765B05_.wvu.Cols" localSheetId="10" hidden="1">'Note 4-9'!#REF!</definedName>
    <definedName name="Z_A341D8C9_5CC0_4C53_B3E4_E55891765B05_.wvu.PrintArea" localSheetId="1" hidden="1">'1. Result performance Group'!$A$1:$J$23</definedName>
    <definedName name="Z_A341D8C9_5CC0_4C53_B3E4_E55891765B05_.wvu.PrintArea" localSheetId="2" hidden="1">'2. Resultperformance segments'!$A$1:$J$108</definedName>
    <definedName name="Z_A341D8C9_5CC0_4C53_B3E4_E55891765B05_.wvu.PrintArea" localSheetId="3" hidden="1">'3. Finance'!$A$1:$J$20</definedName>
    <definedName name="Z_A341D8C9_5CC0_4C53_B3E4_E55891765B05_.wvu.PrintArea" localSheetId="4" hidden="1">'4. Income statement'!$A$1:$H$47</definedName>
    <definedName name="Z_A341D8C9_5CC0_4C53_B3E4_E55891765B05_.wvu.PrintArea" localSheetId="5" hidden="1">'5. Financial position'!$A$2:$H$64</definedName>
    <definedName name="Z_A341D8C9_5CC0_4C53_B3E4_E55891765B05_.wvu.PrintArea" localSheetId="6" hidden="1">'6. Equity'!$A$1:$L$60</definedName>
    <definedName name="Z_A341D8C9_5CC0_4C53_B3E4_E55891765B05_.wvu.PrintArea" localSheetId="7" hidden="1">'7. Cash flows'!$A$1:$G$54</definedName>
    <definedName name="Z_A341D8C9_5CC0_4C53_B3E4_E55891765B05_.wvu.PrintArea" localSheetId="8" hidden="1">'EK  ASA aia (2)'!$A$1:$H$61</definedName>
    <definedName name="Z_A341D8C9_5CC0_4C53_B3E4_E55891765B05_.wvu.PrintArea" localSheetId="13" hidden="1">'Key figures'!$A$1:$J$85</definedName>
    <definedName name="Z_A341D8C9_5CC0_4C53_B3E4_E55891765B05_.wvu.PrintArea" localSheetId="9" hidden="1">'Note 3'!$A$1:$T$42</definedName>
    <definedName name="Z_A341D8C9_5CC0_4C53_B3E4_E55891765B05_.wvu.PrintArea" localSheetId="10" hidden="1">'Note 4-9'!$A$1:$I$97</definedName>
    <definedName name="Z_A341D8C9_5CC0_4C53_B3E4_E55891765B05_.wvu.PrintArea" localSheetId="11" hidden="1">'PL BAL NY'!$A$1:$F$133</definedName>
    <definedName name="Z_A341D8C9_5CC0_4C53_B3E4_E55891765B05_.wvu.PrintArea" localSheetId="12" hidden="1">'Quarterly performance'!$A$1:$I$28</definedName>
    <definedName name="Z_A341D8C9_5CC0_4C53_B3E4_E55891765B05_.wvu.Rows" localSheetId="1" hidden="1">'1. Result performance Group'!#REF!</definedName>
    <definedName name="Z_A341D8C9_5CC0_4C53_B3E4_E55891765B05_.wvu.Rows" localSheetId="2" hidden="1">'2. Resultperformance segments'!#REF!</definedName>
    <definedName name="Z_A341D8C9_5CC0_4C53_B3E4_E55891765B05_.wvu.Rows" localSheetId="3" hidden="1">'3. Finance'!#REF!</definedName>
    <definedName name="Z_A341D8C9_5CC0_4C53_B3E4_E55891765B05_.wvu.Rows" localSheetId="4" hidden="1">'4. Income statement'!#REF!,'4. Income statement'!#REF!,'4. Income statement'!#REF!</definedName>
    <definedName name="Z_A341D8C9_5CC0_4C53_B3E4_E55891765B05_.wvu.Rows" localSheetId="5" hidden="1">'5. Financial position'!#REF!,'5. Financial position'!$9:$9,'5. Financial position'!#REF!</definedName>
    <definedName name="Z_A341D8C9_5CC0_4C53_B3E4_E55891765B05_.wvu.Rows" localSheetId="13" hidden="1">'Key figures'!$16:$16,'Key figures'!$24:$24,'Key figures'!$32:$32,'Key figures'!#REF!</definedName>
    <definedName name="Z_A341D8C9_5CC0_4C53_B3E4_E55891765B05_.wvu.Rows" localSheetId="9" hidden="1">'Note 3'!$19:$24</definedName>
    <definedName name="Z_A341D8C9_5CC0_4C53_B3E4_E55891765B05_.wvu.Rows" localSheetId="11" hidden="1">'PL BAL NY'!$82:$82</definedName>
  </definedNames>
  <calcPr calcId="125725"/>
  <customWorkbookViews>
    <customWorkbookView name="g010630 - Personlig visning" guid="{A341D8C9-5CC0-4C53-B3E4-E55891765B05}" mergeInterval="0" personalView="1" maximized="1" xWindow="1" yWindow="1" windowWidth="1280" windowHeight="761" tabRatio="895" activeSheetId="3"/>
  </customWorkbookViews>
</workbook>
</file>

<file path=xl/calcChain.xml><?xml version="1.0" encoding="utf-8"?>
<calcChain xmlns="http://schemas.openxmlformats.org/spreadsheetml/2006/main">
  <c r="I5" i="15"/>
  <c r="H5"/>
  <c r="G17" i="14"/>
  <c r="F17"/>
  <c r="G4"/>
  <c r="G29" s="1"/>
  <c r="F4"/>
  <c r="F29" s="1"/>
  <c r="Q8" i="12"/>
  <c r="Q31"/>
  <c r="P31"/>
  <c r="P8"/>
  <c r="G4" i="48" l="1"/>
  <c r="F4"/>
  <c r="H88" i="47"/>
  <c r="G88"/>
  <c r="G64"/>
  <c r="H64"/>
  <c r="H49"/>
  <c r="G49"/>
  <c r="H33"/>
  <c r="G33"/>
  <c r="H19"/>
  <c r="G19"/>
  <c r="F31" i="12"/>
  <c r="G31"/>
  <c r="I31" s="1"/>
  <c r="K31" s="1"/>
  <c r="M31" s="1"/>
  <c r="O31" s="1"/>
  <c r="S31" s="1"/>
  <c r="H31"/>
  <c r="J31"/>
  <c r="L31"/>
  <c r="N31"/>
  <c r="R31"/>
  <c r="J5" i="15" l="1"/>
  <c r="G5"/>
  <c r="F5"/>
  <c r="H40" i="14"/>
  <c r="E4"/>
  <c r="E29" s="1"/>
  <c r="H4"/>
  <c r="H17" s="1"/>
  <c r="D4"/>
  <c r="D29" s="1"/>
  <c r="F5" i="10"/>
  <c r="C31" i="44"/>
  <c r="D17" i="14" l="1"/>
  <c r="E17"/>
  <c r="H29"/>
  <c r="E4" i="48" l="1"/>
  <c r="H4"/>
  <c r="D4"/>
  <c r="I3" i="47"/>
  <c r="I88" s="1"/>
  <c r="F3"/>
  <c r="F64" s="1"/>
  <c r="E3"/>
  <c r="E64" s="1"/>
  <c r="I86"/>
  <c r="F86"/>
  <c r="E19" l="1"/>
  <c r="F19"/>
  <c r="I33"/>
  <c r="E49"/>
  <c r="F49"/>
  <c r="I64"/>
  <c r="E88"/>
  <c r="F88"/>
  <c r="I19"/>
  <c r="E33"/>
  <c r="F33"/>
  <c r="I49"/>
  <c r="E86" l="1"/>
  <c r="D77" i="45" l="1"/>
  <c r="C77"/>
  <c r="J72"/>
  <c r="K72" s="1"/>
  <c r="C72"/>
  <c r="F70"/>
  <c r="F72" s="1"/>
  <c r="E70"/>
  <c r="E72" s="1"/>
  <c r="B70"/>
  <c r="F67"/>
  <c r="G67" s="1"/>
  <c r="F66"/>
  <c r="G66" s="1"/>
  <c r="G68" s="1"/>
  <c r="E63"/>
  <c r="G63" s="1"/>
  <c r="J59"/>
  <c r="D57"/>
  <c r="C57"/>
  <c r="C59" s="1"/>
  <c r="C76" s="1"/>
  <c r="G54"/>
  <c r="F54" s="1"/>
  <c r="G53"/>
  <c r="F53" s="1"/>
  <c r="G52"/>
  <c r="F52" s="1"/>
  <c r="G51"/>
  <c r="G48"/>
  <c r="E42"/>
  <c r="D42"/>
  <c r="C42"/>
  <c r="C29"/>
  <c r="C44" s="1"/>
  <c r="E18"/>
  <c r="E27" s="1"/>
  <c r="E29" s="1"/>
  <c r="E44" s="1"/>
  <c r="E14"/>
  <c r="D14"/>
  <c r="D29" s="1"/>
  <c r="C14"/>
  <c r="G11"/>
  <c r="G10"/>
  <c r="J6"/>
  <c r="K6" s="1"/>
  <c r="D6"/>
  <c r="E6" s="1"/>
  <c r="C78" l="1"/>
  <c r="G55"/>
  <c r="F51"/>
  <c r="F55" s="1"/>
  <c r="G57"/>
  <c r="E7"/>
  <c r="G6"/>
  <c r="D44"/>
  <c r="D59"/>
  <c r="D76" s="1"/>
  <c r="D78" s="1"/>
  <c r="F68"/>
  <c r="G70"/>
  <c r="G72" s="1"/>
  <c r="G73" s="1"/>
  <c r="F14" l="1"/>
  <c r="F7"/>
  <c r="F12" l="1"/>
  <c r="G12" s="1"/>
  <c r="G14" s="1"/>
  <c r="G36" l="1"/>
  <c r="G38"/>
  <c r="F38" s="1"/>
  <c r="G37"/>
  <c r="F37" s="1"/>
  <c r="G39"/>
  <c r="F39" s="1"/>
  <c r="G59"/>
  <c r="F36" l="1"/>
  <c r="F40" s="1"/>
  <c r="G40"/>
  <c r="G76"/>
  <c r="K59"/>
  <c r="E8" i="16"/>
  <c r="E9"/>
  <c r="E10"/>
  <c r="E11"/>
  <c r="E12"/>
  <c r="E16"/>
  <c r="E17"/>
  <c r="E18"/>
  <c r="E19"/>
  <c r="E20"/>
  <c r="E21"/>
  <c r="E27"/>
  <c r="E28"/>
  <c r="E29"/>
  <c r="E33"/>
  <c r="E34"/>
  <c r="E35"/>
  <c r="E36"/>
  <c r="E37"/>
  <c r="E44"/>
  <c r="E48"/>
  <c r="E64"/>
  <c r="D66"/>
  <c r="E66"/>
  <c r="E81"/>
  <c r="D83"/>
  <c r="E83"/>
  <c r="D84"/>
  <c r="E84"/>
  <c r="D85"/>
  <c r="E85"/>
  <c r="D86"/>
  <c r="E86"/>
  <c r="D87"/>
  <c r="E87"/>
  <c r="D90"/>
  <c r="E90"/>
  <c r="D91"/>
  <c r="E91"/>
  <c r="D92"/>
  <c r="E92"/>
  <c r="D93"/>
  <c r="E93"/>
  <c r="D94"/>
  <c r="E94"/>
  <c r="D95"/>
  <c r="E95"/>
  <c r="D96"/>
  <c r="E96"/>
  <c r="D97"/>
  <c r="E97"/>
  <c r="D98"/>
  <c r="E98"/>
  <c r="D99"/>
  <c r="E99"/>
  <c r="D100"/>
  <c r="E100"/>
  <c r="D101"/>
  <c r="E101"/>
  <c r="E102"/>
  <c r="D107"/>
  <c r="D108"/>
  <c r="E108"/>
  <c r="D110"/>
  <c r="E110"/>
  <c r="D113"/>
  <c r="E113"/>
  <c r="D114"/>
  <c r="E114"/>
  <c r="D115"/>
  <c r="E115"/>
  <c r="D116"/>
  <c r="E116"/>
  <c r="D117"/>
  <c r="E117"/>
  <c r="E120"/>
  <c r="E121"/>
  <c r="E122"/>
  <c r="D123"/>
  <c r="E123"/>
  <c r="E124"/>
  <c r="E125"/>
  <c r="E126"/>
  <c r="E127"/>
  <c r="D128"/>
  <c r="E128"/>
  <c r="H92" i="14"/>
  <c r="F8" i="12"/>
  <c r="G8"/>
  <c r="I8" s="1"/>
  <c r="K8" s="1"/>
  <c r="M8" s="1"/>
  <c r="O8" s="1"/>
  <c r="H8"/>
  <c r="J8" s="1"/>
  <c r="E19"/>
  <c r="G19"/>
  <c r="I19"/>
  <c r="K19"/>
  <c r="M19"/>
  <c r="O19"/>
  <c r="S20"/>
  <c r="S21"/>
  <c r="S22"/>
  <c r="E13" i="16"/>
  <c r="E30"/>
  <c r="E38"/>
  <c r="E22"/>
  <c r="E24" s="1"/>
  <c r="D37"/>
  <c r="D20"/>
  <c r="D36"/>
  <c r="D29"/>
  <c r="D11"/>
  <c r="D35"/>
  <c r="D27"/>
  <c r="D17"/>
  <c r="D12"/>
  <c r="D9"/>
  <c r="E130"/>
  <c r="E132"/>
  <c r="D120"/>
  <c r="D126"/>
  <c r="D122"/>
  <c r="D125"/>
  <c r="D127"/>
  <c r="D121"/>
  <c r="R21" i="12"/>
  <c r="E40" i="16"/>
  <c r="D34"/>
  <c r="D28"/>
  <c r="D8"/>
  <c r="D16"/>
  <c r="D18"/>
  <c r="S8" i="12" l="1"/>
  <c r="L8"/>
  <c r="N8"/>
  <c r="D30" i="16"/>
  <c r="E48" i="45"/>
  <c r="G21"/>
  <c r="G23"/>
  <c r="F23" s="1"/>
  <c r="G22"/>
  <c r="F22" s="1"/>
  <c r="G24"/>
  <c r="F24" s="1"/>
  <c r="J44"/>
  <c r="D48" i="16"/>
  <c r="D44"/>
  <c r="D21"/>
  <c r="D124"/>
  <c r="D130" s="1"/>
  <c r="D33"/>
  <c r="D38" s="1"/>
  <c r="E135"/>
  <c r="P19" i="12"/>
  <c r="J19"/>
  <c r="E42" i="16"/>
  <c r="E46" s="1"/>
  <c r="E50" s="1"/>
  <c r="E68" s="1"/>
  <c r="E70" s="1"/>
  <c r="M20" i="12"/>
  <c r="R8" l="1"/>
  <c r="D40" i="16"/>
  <c r="F77" i="45"/>
  <c r="E77"/>
  <c r="E57"/>
  <c r="E59" s="1"/>
  <c r="E76" s="1"/>
  <c r="E78" s="1"/>
  <c r="E80" s="1"/>
  <c r="F48"/>
  <c r="F57" s="1"/>
  <c r="F59" s="1"/>
  <c r="F76" s="1"/>
  <c r="F21"/>
  <c r="F25" s="1"/>
  <c r="G25"/>
  <c r="R20" i="12"/>
  <c r="Q19"/>
  <c r="S19" s="1"/>
  <c r="S24" s="1"/>
  <c r="D132" i="16"/>
  <c r="D81"/>
  <c r="D102" s="1"/>
  <c r="F19" i="12"/>
  <c r="D19"/>
  <c r="F78" i="45" l="1"/>
  <c r="G77"/>
  <c r="G78" s="1"/>
  <c r="N19" i="12"/>
  <c r="H19"/>
  <c r="D19" i="16"/>
  <c r="D22" s="1"/>
  <c r="D135"/>
  <c r="D10"/>
  <c r="D13" s="1"/>
  <c r="L19" i="12"/>
  <c r="R22"/>
  <c r="R19" l="1"/>
  <c r="R24" s="1"/>
  <c r="L20"/>
  <c r="D24" i="16"/>
  <c r="D42" s="1"/>
  <c r="D46" s="1"/>
  <c r="D50" s="1"/>
  <c r="D68" s="1"/>
  <c r="D70" s="1"/>
  <c r="G18" i="45" l="1"/>
  <c r="G33" l="1"/>
  <c r="F18"/>
  <c r="F27" s="1"/>
  <c r="F29" s="1"/>
  <c r="G27"/>
  <c r="G29" s="1"/>
  <c r="F33" l="1"/>
  <c r="F42" s="1"/>
  <c r="G42"/>
  <c r="G44" s="1"/>
  <c r="K44" s="1"/>
  <c r="F44"/>
  <c r="J29" l="1"/>
  <c r="K29" s="1"/>
</calcChain>
</file>

<file path=xl/sharedStrings.xml><?xml version="1.0" encoding="utf-8"?>
<sst xmlns="http://schemas.openxmlformats.org/spreadsheetml/2006/main" count="1336" uniqueCount="740">
  <si>
    <r>
      <t xml:space="preserve">Innskuddsdekning i perioden isolert </t>
    </r>
    <r>
      <rPr>
        <vertAlign val="superscript"/>
        <sz val="10"/>
        <rFont val="Arial"/>
        <family val="2"/>
      </rPr>
      <t>1</t>
    </r>
  </si>
  <si>
    <r>
      <t xml:space="preserve">Innskuddsdekning ved utløpet av perioden </t>
    </r>
    <r>
      <rPr>
        <vertAlign val="superscript"/>
        <sz val="10"/>
        <rFont val="Arial"/>
        <family val="2"/>
      </rPr>
      <t>1</t>
    </r>
  </si>
  <si>
    <t>Sum totalt</t>
  </si>
  <si>
    <t>Kunder pensjon, tilgang i perioden</t>
  </si>
  <si>
    <t>Kunder sparing, tilgang i perioden</t>
  </si>
  <si>
    <t>Kunder pensjon ved utløpet av perioden</t>
  </si>
  <si>
    <t>Kunder sparing ved utløpet av perioden</t>
  </si>
  <si>
    <t>Andre immaterielle eiendeler</t>
  </si>
  <si>
    <t>Eierbenyttet eiendom</t>
  </si>
  <si>
    <t>Anlegg og utstyr</t>
  </si>
  <si>
    <t>Gjenforsikringsandel av brutto forsikringsforpliktelser i skadeforsikring</t>
  </si>
  <si>
    <t>Fordringer i forbindelse med direkte forretninger</t>
  </si>
  <si>
    <t>Sum egenkapital</t>
  </si>
  <si>
    <t xml:space="preserve">Brutto erstatningsavsetning </t>
  </si>
  <si>
    <t>Avsetning for ikke opptjent bruttopremie</t>
  </si>
  <si>
    <t>1.1.-31.12.2009</t>
  </si>
  <si>
    <t>Egenkapital per 31.12.2009</t>
  </si>
  <si>
    <t>Andre avsetninger for forpliktelser</t>
  </si>
  <si>
    <t>Avsetning for forpliktelser</t>
  </si>
  <si>
    <t>Forpliktelser i forbindelse med forsikring</t>
  </si>
  <si>
    <t>Avsetning til premierabatter</t>
  </si>
  <si>
    <t>Påløpte kostnader og mottatte ikke opptjente inntekter</t>
  </si>
  <si>
    <t>Brutto erstatningsavsetning  per 1.1.</t>
  </si>
  <si>
    <t>Brutto erstatningsavsetning per 1.1.</t>
  </si>
  <si>
    <t>Brutto erstatningsavsetning ved utløpet av perioden</t>
  </si>
  <si>
    <t>Forfalte bruttopremier</t>
  </si>
  <si>
    <t>Aksjer i tilknyttede foretak</t>
  </si>
  <si>
    <t>Netto kjøp og salg av eierbenyttet eiendom</t>
  </si>
  <si>
    <t>Netto kjøp og salg av anlegg og utstyr</t>
  </si>
  <si>
    <t>Netto kontantstrøm fra finansieringsaktiviteter</t>
  </si>
  <si>
    <t>Sum forpliktelser</t>
  </si>
  <si>
    <t>Kontantstrømmer fra operasjonelle aktiviteter</t>
  </si>
  <si>
    <t>Netto innbetalte premier</t>
  </si>
  <si>
    <t>Netto utbetalte erstatninger</t>
  </si>
  <si>
    <t>Betalte driftskostnader inklusive provisjoner</t>
  </si>
  <si>
    <t xml:space="preserve">  Obligasjoner og sertifikater</t>
  </si>
  <si>
    <t>Konsern</t>
  </si>
  <si>
    <t>Tilgang ved kjøp</t>
  </si>
  <si>
    <t>Årets skader</t>
  </si>
  <si>
    <t>Inntrufne tidligere år, brutto</t>
  </si>
  <si>
    <t>Betalte skader</t>
  </si>
  <si>
    <t>Driftskostnader fra bankdrift</t>
  </si>
  <si>
    <t>Periodens totalresultat</t>
  </si>
  <si>
    <t>Premieinntekter fra skadeforsikring</t>
  </si>
  <si>
    <t>Premieinntekter fra pensjon</t>
  </si>
  <si>
    <t>Diskontering av erstatningsavsetning</t>
  </si>
  <si>
    <t>Endring diskonteringsrente</t>
  </si>
  <si>
    <t>Brutto garantier</t>
  </si>
  <si>
    <t xml:space="preserve">  Privat</t>
  </si>
  <si>
    <t xml:space="preserve">  Næringsliv</t>
  </si>
  <si>
    <t xml:space="preserve">  Baltikum</t>
  </si>
  <si>
    <t>Forvaltningsinntekter</t>
  </si>
  <si>
    <t>5. ERSTATNINGSKOSTNADER MV. FRA SKADEFORSIKRING</t>
  </si>
  <si>
    <t>Betalte bruttoerstatninger</t>
  </si>
  <si>
    <t>Gjenforsikringsandel av betalte bruttoerstatninger</t>
  </si>
  <si>
    <t>Endring i brutto erstatningsavsetning</t>
  </si>
  <si>
    <t>Sum erstatningskostnader mv. fra skadeforsikring</t>
  </si>
  <si>
    <t>Premierabatter og andre gevinstavtaler</t>
  </si>
  <si>
    <t>6. AVVIKLINGSGEVINST / -TAP</t>
  </si>
  <si>
    <t>7. BRUTTO ERSTATNINGSAVSETNING</t>
  </si>
  <si>
    <t>8. AVSETNING FOR IKKE OPPTJENT BRUTTOPREMIE</t>
  </si>
  <si>
    <t>9. BETINGEDE FORPLIKTELSER</t>
  </si>
  <si>
    <t>Sum klasse I-kapital</t>
  </si>
  <si>
    <t>Sum klasse II-kapital</t>
  </si>
  <si>
    <t xml:space="preserve">  Finansielle derivater og andre finansielle instrumenter</t>
  </si>
  <si>
    <t xml:space="preserve">  Investeringseiendommer</t>
  </si>
  <si>
    <t>Renter og øvrige finansinntekter</t>
  </si>
  <si>
    <t>Kostnader knyttet til investeringer</t>
  </si>
  <si>
    <t>Netto andre inntekter og kostnader</t>
  </si>
  <si>
    <t>Betalte skatter</t>
  </si>
  <si>
    <t>Netto kontantstrøm fra operasjonelle aktiviteter</t>
  </si>
  <si>
    <t>Kontantstrømmer fra investeringsaktiviteter</t>
  </si>
  <si>
    <t>Utbetalt utbytte</t>
  </si>
  <si>
    <t>Utbetaling av renter på innlån</t>
  </si>
  <si>
    <t>Kontantstrømmer fra finansieringsaktiviteter</t>
  </si>
  <si>
    <t>Netto kontantstrøm for perioden</t>
  </si>
  <si>
    <t>Effekt av valutakursendringer på kontanter og kontantekvivalenter</t>
  </si>
  <si>
    <t>Netto endring i kontanter og kontantekvivalenter</t>
  </si>
  <si>
    <t>Beholdning av kontanter og kontantekvivalenter ved periodens begynnelse</t>
  </si>
  <si>
    <t>Innfusjonerte, kjøpte og solgte selskaper</t>
  </si>
  <si>
    <t>3. Segmentinformasjon</t>
  </si>
  <si>
    <t>Finansielle forpliktelser</t>
  </si>
  <si>
    <t>Andre forpliktelser</t>
  </si>
  <si>
    <t>Innskudd fra og forpliktelser overfor kunder</t>
  </si>
  <si>
    <t>Segmentinntekter</t>
  </si>
  <si>
    <t>Sum segmentinntekter</t>
  </si>
  <si>
    <t>Segmentresultat</t>
  </si>
  <si>
    <t>- Merverdiavskrivninger</t>
  </si>
  <si>
    <t>Egen- kapitalbevis-kapital</t>
  </si>
  <si>
    <t>Eierbrøk</t>
  </si>
  <si>
    <t>Andre egenkapitalendringer i tilknyttet selskap</t>
  </si>
  <si>
    <t xml:space="preserve">- Driftskostnader </t>
  </si>
  <si>
    <t>Netto finansinntekter</t>
  </si>
  <si>
    <t xml:space="preserve">Andre kostnader </t>
  </si>
  <si>
    <t>Øvrige poster</t>
  </si>
  <si>
    <t>Merverdiavskrivninger - immaterielle eiendeler</t>
  </si>
  <si>
    <t>Kommittert kapital, ikke innbetalt</t>
  </si>
  <si>
    <t>Premieinntekter for egen regning - Skadeforsikring</t>
  </si>
  <si>
    <t>Sum driftsinntekter</t>
  </si>
  <si>
    <t>Sum</t>
  </si>
  <si>
    <t>Baltikum</t>
  </si>
  <si>
    <t>Netto inntekter fra investeringer</t>
  </si>
  <si>
    <t>Inntekter fra investeringer i tilknyttede selskaper</t>
  </si>
  <si>
    <t>Netto driftsinntekt fra eiendom</t>
  </si>
  <si>
    <t>Renteinntekt og utbytte mv. på finansielle eiendeler</t>
  </si>
  <si>
    <t>Sum netto inntekter fra investeringer</t>
  </si>
  <si>
    <t>Netto realisert gevinst og tap på investeringer</t>
  </si>
  <si>
    <t>Valutakursdifferanser</t>
  </si>
  <si>
    <t>Aksjer i tilknyttede selskaper</t>
  </si>
  <si>
    <t>Annen egenkapital</t>
  </si>
  <si>
    <t>Garantier og kommittert kapital</t>
  </si>
  <si>
    <t>Periodens resultat før skattekostnad</t>
  </si>
  <si>
    <t>+ Sum netto inntekter fra investeringer</t>
  </si>
  <si>
    <t>- Andre driftskostnader</t>
  </si>
  <si>
    <t>Tap på utlån - Bank</t>
  </si>
  <si>
    <t>Sum erstatningskostnader, tap mv.</t>
  </si>
  <si>
    <t xml:space="preserve">Erstatningskostnader, tap mv. </t>
  </si>
  <si>
    <t>Inntekter fra tilknyttede selskaper</t>
  </si>
  <si>
    <t>Skatt på egenkapitalposter og andre egenkapitalposter</t>
  </si>
  <si>
    <t>Andre inntekter</t>
  </si>
  <si>
    <t>Skattekostnad</t>
  </si>
  <si>
    <t>31.12.2008</t>
  </si>
  <si>
    <t xml:space="preserve">      herav kollektivporteføljen</t>
  </si>
  <si>
    <t>Goodwill</t>
  </si>
  <si>
    <t>Segmentresultat / resultat før skattekostnad</t>
  </si>
  <si>
    <t>Fortjenestemargin total i prosent (gammelt nøkkeltall)</t>
  </si>
  <si>
    <t>NORDEN</t>
  </si>
  <si>
    <t>Norden</t>
  </si>
  <si>
    <t>Renteinntekter og lignende inntekter</t>
  </si>
  <si>
    <t>Rentekostnader og lignende kostnader</t>
  </si>
  <si>
    <t>Finansielle eiendeler til virkelig verdi over resultatet</t>
  </si>
  <si>
    <t>Finansielle eiendeler som holdes til forfall</t>
  </si>
  <si>
    <t>Utlån og andre fordringer</t>
  </si>
  <si>
    <t>Finansielle derivater</t>
  </si>
  <si>
    <t>Eiendeler tilgjengelig for salg</t>
  </si>
  <si>
    <t>Resultat før skattekostnad</t>
  </si>
  <si>
    <t>Eiendeler i livsforsikring med investeringsvalg</t>
  </si>
  <si>
    <t>Gjenforsikringsdepoter</t>
  </si>
  <si>
    <t>Andre fordringer</t>
  </si>
  <si>
    <t>Overkurs-fond</t>
  </si>
  <si>
    <t>Utbetalinger ved kjøp av datterselskaper</t>
  </si>
  <si>
    <t>Netto kontantstrøm fra investeringsaktiviteter</t>
  </si>
  <si>
    <t>Endring i gjenforsikringsandel av brutto erstatningsavsetninger</t>
  </si>
  <si>
    <t xml:space="preserve">   herav kollektivporteføljen</t>
  </si>
  <si>
    <t>Pensjonsforpliktelser</t>
  </si>
  <si>
    <t>Utsatt skatt</t>
  </si>
  <si>
    <t>Avsetning i livsforsikring med investeringsvalg</t>
  </si>
  <si>
    <t>Driftskostnader fra skadeforsikring</t>
  </si>
  <si>
    <t>Driftskostnader fra pensjon</t>
  </si>
  <si>
    <t>Erstatningskostnader mv. fra skadeforsikring</t>
  </si>
  <si>
    <t>Erstatningskostnader mv. fra pensjon</t>
  </si>
  <si>
    <t>Sum driftskostnader</t>
  </si>
  <si>
    <t>KONSOLIDERT RESULTATREGNSKAP</t>
  </si>
  <si>
    <t xml:space="preserve">PERIODENS RESULTAT </t>
  </si>
  <si>
    <t>Netto rente- og kredittprovisjonsinntekter</t>
  </si>
  <si>
    <t>Kapital til forvaltning pensjon, tilgang i perioden</t>
  </si>
  <si>
    <t>Kapital til forvaltning sparing, tilgang i perioden</t>
  </si>
  <si>
    <t>Kapital til forvaltning pensjon ved utløpet av perioden</t>
  </si>
  <si>
    <t>Kapital til forvaltning sparing ved utløpet av perioden</t>
  </si>
  <si>
    <t>Andre endringer vedrørende pensjon og sparing</t>
  </si>
  <si>
    <t>Erstatningskostnader mv. - Skadeforsikring</t>
  </si>
  <si>
    <t>Erstatningskostnader mv.</t>
  </si>
  <si>
    <t>Pensjon og sparing</t>
  </si>
  <si>
    <t>Sum kostnader</t>
  </si>
  <si>
    <t>NOK</t>
  </si>
  <si>
    <t>RESULTATUTVIKLING</t>
  </si>
  <si>
    <t>KONSERN</t>
  </si>
  <si>
    <t>Millioner kroner</t>
  </si>
  <si>
    <t>Skadeforsikring Næringsliv Norge</t>
  </si>
  <si>
    <t>Skadeforsikring Baltikum</t>
  </si>
  <si>
    <t>Bank</t>
  </si>
  <si>
    <t>Fordringer i forbindelse med direkte forretninger og gjenforsikring</t>
  </si>
  <si>
    <t xml:space="preserve">  Corporate Center (Reassuranse)</t>
  </si>
  <si>
    <t>SKADEFORSIKRING</t>
  </si>
  <si>
    <t>PRIVAT NORGE</t>
  </si>
  <si>
    <t>NÆRINGSLIV NORGE</t>
  </si>
  <si>
    <t>Skadeforsikring Privat Norge</t>
  </si>
  <si>
    <t>KVARTALSVIS RESULTATUTVIKLING</t>
  </si>
  <si>
    <t>Kunder pensjon som også er forsikr.kunder ved utløpet av per.</t>
  </si>
  <si>
    <t>Kunder sparing som også er forsikr.kunder ved utløpet av per.</t>
  </si>
  <si>
    <t>+ Netto andre inntekter og kostnader</t>
  </si>
  <si>
    <t>Aktuarielle gevinster og tap på pensjon</t>
  </si>
  <si>
    <t>BALTIKUM</t>
  </si>
  <si>
    <t>Avsatt ikke utbetalt utbytte</t>
  </si>
  <si>
    <t>PENSJON OG SPARING</t>
  </si>
  <si>
    <t>1.1.-31.12.</t>
  </si>
  <si>
    <t xml:space="preserve">  Aksjer og andeler</t>
  </si>
  <si>
    <t>Korrigert beholdning ved periodens begynnelse</t>
  </si>
  <si>
    <t>Beholdning av kontanter og kontantekvivalenter ved periodens slutt</t>
  </si>
  <si>
    <t>BANK</t>
  </si>
  <si>
    <t>Brutto utlån, tilgang i perioden</t>
  </si>
  <si>
    <t>Innskudd, tilgang i perioden</t>
  </si>
  <si>
    <t>Brutto utlån ved utløpet av perioden</t>
  </si>
  <si>
    <t>Innskudd ved utløpet av perioden</t>
  </si>
  <si>
    <t>Segmentinntekter - eksterne</t>
  </si>
  <si>
    <t>Driftsinntekter</t>
  </si>
  <si>
    <t>Driftskostnader</t>
  </si>
  <si>
    <t>RESULTATREGNSKAP</t>
  </si>
  <si>
    <t>Noter</t>
  </si>
  <si>
    <t>Betalbar skatt</t>
  </si>
  <si>
    <t>Netto Inntekter fra finansielle eiendeler</t>
  </si>
  <si>
    <t>Driftsinntekter fra eiendom</t>
  </si>
  <si>
    <t>Netto rente, utbytte og andre inntekter fra finansielle eiendeler</t>
  </si>
  <si>
    <t>Netto verdiendring på investeringer (inkl. eiendom)</t>
  </si>
  <si>
    <t>Netto gevinst og tap  ved realisasjon av finansielle eiendeler</t>
  </si>
  <si>
    <t>Sum netto inntekter fra finansielle eiendeler</t>
  </si>
  <si>
    <t>Sum inntekter</t>
  </si>
  <si>
    <t>Andre inntekter inkludert elimineringer</t>
  </si>
  <si>
    <t>Erstatningskostnader og avsetninger - Livsforsikring</t>
  </si>
  <si>
    <t>Andre driftskostnader</t>
  </si>
  <si>
    <t>Resultat før merverdiavskrivninger</t>
  </si>
  <si>
    <t>Inntekter - Helserelaterte tjenester</t>
  </si>
  <si>
    <t>Driftskostnader - Bank</t>
  </si>
  <si>
    <t>Driftskostnader - Helserelaterte tjenester</t>
  </si>
  <si>
    <t>Driftskostnader vedrørende finansielle eiendeler</t>
  </si>
  <si>
    <t>Netto rente- og andre inntekter - Bank</t>
  </si>
  <si>
    <t>Forsikringsrelaterte adm. kostnader inkl. salgskostnader - Skadeforsikring</t>
  </si>
  <si>
    <t xml:space="preserve">Skadeforsikring </t>
  </si>
  <si>
    <t xml:space="preserve">Pensjon </t>
  </si>
  <si>
    <t>Forsikringsrelaterte adm. kostnader inkl. salgskostnader - Livsforsikring</t>
  </si>
  <si>
    <t>Premieinntekter og forvaltningsinntekter - Livsforsikring</t>
  </si>
  <si>
    <t>PERIODENS RESULTAT</t>
  </si>
  <si>
    <t>Omregningsdifferanse</t>
  </si>
  <si>
    <t>Endring i eiendeler tilgjengelig for salg</t>
  </si>
  <si>
    <t>Inntekter og kostnader innregnet direkte i egenkapital</t>
  </si>
  <si>
    <t>Periodens resultat</t>
  </si>
  <si>
    <t>Sum innregnede inntekter og kostnader</t>
  </si>
  <si>
    <t>BALANSE</t>
  </si>
  <si>
    <t>EIENDELER</t>
  </si>
  <si>
    <t>Investeringseiendommer</t>
  </si>
  <si>
    <t>Finansielle eiendeler</t>
  </si>
  <si>
    <t>Forskuddsbetalte kostnader og opptjente ikke mottatte inntekter</t>
  </si>
  <si>
    <t>Kontanter og kontantekvivalenter</t>
  </si>
  <si>
    <t>SUM EIENDELER</t>
  </si>
  <si>
    <t>EGENKAPITAL OG FORPLIKTELSER</t>
  </si>
  <si>
    <t>Egenkapital</t>
  </si>
  <si>
    <t>Egenkapitalbeviskapital</t>
  </si>
  <si>
    <t>Annen kapital</t>
  </si>
  <si>
    <t>Gjensidigefondet</t>
  </si>
  <si>
    <t>SUM EGENKAPITAL OG FORPLIKTELSER</t>
  </si>
  <si>
    <t>Resultat per egenkapitalbevis (basis og utvannet)</t>
  </si>
  <si>
    <t>INNREGNEDE INNTEKTER OG KOSTNADER</t>
  </si>
  <si>
    <t>31.12.2007</t>
  </si>
  <si>
    <t>NØKKELTALL</t>
  </si>
  <si>
    <t>%</t>
  </si>
  <si>
    <t>+ Netto inntekter fra investeringer</t>
  </si>
  <si>
    <t>Antall</t>
  </si>
  <si>
    <t xml:space="preserve">Andre endringer </t>
  </si>
  <si>
    <t>Aksjer og andeler</t>
  </si>
  <si>
    <t>Obligasjoner og andre verdipapirer med fast avkastning</t>
  </si>
  <si>
    <t>Obligasjoner som holdes til forfall</t>
  </si>
  <si>
    <t>- Erstatningskostnader, rentekostnader, tap mv.</t>
  </si>
  <si>
    <t>Differanse</t>
  </si>
  <si>
    <t>Rentebærende forpliktelser</t>
  </si>
  <si>
    <t>Merverdi av- og nedskrivninger - immaterielle eiendeler</t>
  </si>
  <si>
    <t xml:space="preserve">  Norden</t>
  </si>
  <si>
    <t>Underwriting resultat skadeforsikring</t>
  </si>
  <si>
    <t>Nøkkeltall skadeforsikring</t>
  </si>
  <si>
    <t>Netto urealiserte verdiendringer på investeringer (inkl. eiendom)</t>
  </si>
  <si>
    <t>Sum driftsinntekter og netto inntekter fra investeringer</t>
  </si>
  <si>
    <t>Sum erstatningskostnader, rentekostnader, tap mv.</t>
  </si>
  <si>
    <t>Andre erstatningskostnader, rentekostnader, tap mv.</t>
  </si>
  <si>
    <t>Rente- og kredittprovisjonsinntekter fra bankdrift</t>
  </si>
  <si>
    <t>Rentekostnader o.l. og tap på utlån/garantier fra bankdrift</t>
  </si>
  <si>
    <t>Forpliktelser ved periodeskatt</t>
  </si>
  <si>
    <t>Forpliktelser ved utsatt skatt</t>
  </si>
  <si>
    <t>Netto innbetalinger/utbetalinger på utlån og innskudd</t>
  </si>
  <si>
    <t>Netto innbetalinger/utbetalinger fra investeringer</t>
  </si>
  <si>
    <t>Netto innbetalinger/utbetalinger eiendomsdrift</t>
  </si>
  <si>
    <t>Netto innbetalinger/utbetalinger vedrørende lån</t>
  </si>
  <si>
    <t xml:space="preserve">Konsernsenter/eierrelaterte kostnader </t>
  </si>
  <si>
    <t>Skadeforsikring Norden</t>
  </si>
  <si>
    <t>Eiendeler ved utsatt skatt</t>
  </si>
  <si>
    <t xml:space="preserve">Egenkapital per 31.12.2008 </t>
  </si>
  <si>
    <t>EK fra balansen</t>
  </si>
  <si>
    <t>Andre inntekter og kostnader</t>
  </si>
  <si>
    <t>Sum andre inntekter og kostnader</t>
  </si>
  <si>
    <t>Skatt på andre inntekter og kostnader</t>
  </si>
  <si>
    <t>Andel av andre inntekter og kostnader i tilknyttede selskaper</t>
  </si>
  <si>
    <t>Tap på utlån/garantier</t>
  </si>
  <si>
    <t>Kunder som også er forsikr.kunder ved utløpet av perioden</t>
  </si>
  <si>
    <t xml:space="preserve">Kunder, tilgang i perioden </t>
  </si>
  <si>
    <t>Kunder ved utløpet av perioden</t>
  </si>
  <si>
    <t>KONSOLIDERT OPPSTILLING AV FINANSIELL STILLING</t>
  </si>
  <si>
    <t>KONSOLIDERT OPPSTILLING AV ENDRINGER I EGENKAPITAL</t>
  </si>
  <si>
    <t>KONSOLIDERT OPPSTILLING AV KONTANTSTRØMMER</t>
  </si>
  <si>
    <t>Netto finansinntekter og andre inntekter</t>
  </si>
  <si>
    <t>Innbetaling ved overtakelse av portefølje</t>
  </si>
  <si>
    <t>I prosent av premieinntekter fra skadeforsikring</t>
  </si>
  <si>
    <t>Avviklingsgevinst/(-tap) i perioden f.e.r.</t>
  </si>
  <si>
    <t xml:space="preserve">Underwriting-resultat </t>
  </si>
  <si>
    <t>Underwriting-resultat</t>
  </si>
  <si>
    <t>Utbytte</t>
  </si>
  <si>
    <t>1.1.-30.6.2009</t>
  </si>
  <si>
    <t>1.1.-30.6.2010</t>
  </si>
  <si>
    <r>
      <t xml:space="preserve">Sluttkurs </t>
    </r>
    <r>
      <rPr>
        <vertAlign val="superscript"/>
        <sz val="10"/>
        <rFont val="Arial"/>
        <family val="2"/>
      </rPr>
      <t>6</t>
    </r>
  </si>
  <si>
    <t>Egenkapital per 30.6.2009</t>
  </si>
  <si>
    <t>Omdanning fra BA til ASA</t>
  </si>
  <si>
    <t>Egenkapital per 30.6.2010</t>
  </si>
  <si>
    <t>Opptjent bunden egenkapital</t>
  </si>
  <si>
    <t>Opptjent fri egenkapital</t>
  </si>
  <si>
    <t>Omdanning fra BA til ASA:</t>
  </si>
  <si>
    <t>Omklassifisering fra annen egenkapital til opptjent bunden egenkapital</t>
  </si>
  <si>
    <t>Omklassifisering fra utgjevningsfond og opptjent egenkapital til opptjent fri egenkapital</t>
  </si>
  <si>
    <t>Omklassifisering fra egenkapitalbeviskapital og overkursfond til aksjekapital</t>
  </si>
  <si>
    <t xml:space="preserve">DENNE </t>
  </si>
  <si>
    <t xml:space="preserve">MÅ </t>
  </si>
  <si>
    <t xml:space="preserve">FORDELES </t>
  </si>
  <si>
    <t>Vet ikke helt hvordan vi skal vise bevegelsen i EK fra 2009 til 2010 - har over laget en helt ny tabell for 2010, men vi må gjerne gjøre det annerledes</t>
  </si>
  <si>
    <t>PÅ</t>
  </si>
  <si>
    <t xml:space="preserve">OG </t>
  </si>
  <si>
    <t xml:space="preserve">OPPTJENT BUNDEN </t>
  </si>
  <si>
    <t>I Q2 2010</t>
  </si>
  <si>
    <t xml:space="preserve">OPPTJENT FRI </t>
  </si>
  <si>
    <t>Egenkapitalbeviskapitalen er omklassifisert til innskutt egenkapital (aksjekapital)</t>
  </si>
  <si>
    <t>Overskursfond er omklassifisert til innskutt egenkapital</t>
  </si>
  <si>
    <t>Utjevningsfond og opptjent egenkapital er omklassifisert til opptjent fri egenkapital</t>
  </si>
  <si>
    <t>Annen egenkapital er foreløpig omklassifisert til opptjent bunden egenkapital, men inneholder også andre inntekter og kostnader som ikke er bunden egenkapital - må fordeles riktig!</t>
  </si>
  <si>
    <t>Aksjekapital</t>
  </si>
  <si>
    <t>Overkursfond</t>
  </si>
  <si>
    <t>4. PREMIEINNTEKTER FRA SKADEFORSIKRING</t>
  </si>
  <si>
    <t>Avgitte gjenforsikringspremier</t>
  </si>
  <si>
    <t>Forfalte bruttopremier for egen regning</t>
  </si>
  <si>
    <t>Endring i avsetning for ikke opptjent bruttopremie</t>
  </si>
  <si>
    <t>Endring i gjenforsikringsandel av ikke opptjent bruttopremie</t>
  </si>
  <si>
    <t>AKSJEKAPITAL</t>
  </si>
  <si>
    <t xml:space="preserve">Utestående aksjer ved periodens utøp </t>
  </si>
  <si>
    <t xml:space="preserve">Omarbeidet egenkapital per 31.12.2008 </t>
  </si>
  <si>
    <t>Utjevnings- fond og annen egenkapital</t>
  </si>
  <si>
    <t>Valutakurs-differanser</t>
  </si>
  <si>
    <t>Annen  opptjent egenkapital</t>
  </si>
  <si>
    <t>Sum premieinntekter fra skadeforsikring</t>
  </si>
  <si>
    <t xml:space="preserve">Gjensidige Forsikring </t>
  </si>
  <si>
    <t>GROUP</t>
  </si>
  <si>
    <t xml:space="preserve">NOK million </t>
  </si>
  <si>
    <t>General insurance Private Norway</t>
  </si>
  <si>
    <t>Content</t>
  </si>
  <si>
    <t>Innhold</t>
  </si>
  <si>
    <t>Result performance Group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</si>
  <si>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</si>
  <si>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</si>
  <si>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</si>
  <si>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</si>
  <si>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</si>
  <si>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</si>
  <si>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</si>
  <si>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</si>
  <si>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</si>
  <si>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</si>
  <si>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</si>
  <si>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Result performance segments</t>
  </si>
  <si>
    <t>Financial assets</t>
  </si>
  <si>
    <t>Return on financial assets</t>
  </si>
  <si>
    <t>Consolidated income statement</t>
  </si>
  <si>
    <t>Consolidated statement of financial position</t>
  </si>
  <si>
    <t>Consolidated statement of changes in equity</t>
  </si>
  <si>
    <t>Consolidated statement of cash flows</t>
  </si>
  <si>
    <t xml:space="preserve">Note 3 Segment information </t>
  </si>
  <si>
    <t>Quarterly performance</t>
  </si>
  <si>
    <t>Key figures</t>
  </si>
  <si>
    <t>Resultatutvikling konsern</t>
  </si>
  <si>
    <t>Resultatutvikling segmenter</t>
  </si>
  <si>
    <t>Finansavkastning</t>
  </si>
  <si>
    <t>Konsolidert resultatregnskap</t>
  </si>
  <si>
    <t>Konsolidert oppstilling av finansiell stilling</t>
  </si>
  <si>
    <t>Konsolidert oppstilling av endringer i egenkapital</t>
  </si>
  <si>
    <t>Konsolidert oppstilling av kontantstrømmer</t>
  </si>
  <si>
    <t xml:space="preserve">Note 3 Segmentinformasjon </t>
  </si>
  <si>
    <t>Note 4 - 9</t>
  </si>
  <si>
    <t>Kvartalsvis resultatutvikling</t>
  </si>
  <si>
    <t>Nøkkeltall</t>
  </si>
  <si>
    <t>General insurance Commercial Norway</t>
  </si>
  <si>
    <t>General insurance Nordic</t>
  </si>
  <si>
    <t>General insurance Baltic</t>
  </si>
  <si>
    <t>Corporate Centre</t>
  </si>
  <si>
    <t>Pension and savings</t>
  </si>
  <si>
    <t>Online retail banking</t>
  </si>
  <si>
    <t>Amortisation and impairment losses of excess value – intangible assets</t>
  </si>
  <si>
    <t>Other items</t>
  </si>
  <si>
    <t>Profit/(loss) for the period before tax expense</t>
  </si>
  <si>
    <t>Key figures general insurance</t>
  </si>
  <si>
    <t xml:space="preserve">GENERAL INSURANCE </t>
  </si>
  <si>
    <t>PRIVATE NORWAY</t>
  </si>
  <si>
    <t>NOK million</t>
  </si>
  <si>
    <t>Gross premiums written</t>
  </si>
  <si>
    <t>Claims incurred etc.</t>
  </si>
  <si>
    <t>Operating expenses</t>
  </si>
  <si>
    <t>Underwriting result</t>
  </si>
  <si>
    <t>Loss ratio, net of reinsurance</t>
  </si>
  <si>
    <t>Cost ratio, net of reinsurance</t>
  </si>
  <si>
    <t>Combined ratio, net of reinsurance</t>
  </si>
  <si>
    <t>GENERAL INSURANCE</t>
  </si>
  <si>
    <t>COMMERCIAL NORWAY</t>
  </si>
  <si>
    <t>NORDIC</t>
  </si>
  <si>
    <t>BALTIC</t>
  </si>
  <si>
    <t>PENSION AND SAVINGS</t>
  </si>
  <si>
    <t>Underwriting result general insurance</t>
  </si>
  <si>
    <t xml:space="preserve">Underwriting-resultat skadeforsikring </t>
  </si>
  <si>
    <t xml:space="preserve">Skadeprosent f.e.r. </t>
  </si>
  <si>
    <t xml:space="preserve">Kostnadsandel f.e.r. </t>
  </si>
  <si>
    <t xml:space="preserve">Combined ratio f.e.r. </t>
  </si>
  <si>
    <t xml:space="preserve">ONLINE RETAIL BANKING </t>
  </si>
  <si>
    <t>Management income</t>
  </si>
  <si>
    <t>Net financial income</t>
  </si>
  <si>
    <t>Other income</t>
  </si>
  <si>
    <t>Other expenses</t>
  </si>
  <si>
    <t>Profit/(loss) before tax expense</t>
  </si>
  <si>
    <t>Profit margin savings, in per cent</t>
  </si>
  <si>
    <t>Recognised return on the paid-up policy portfolio</t>
  </si>
  <si>
    <t>Value-adjusted return on the paid-up policy portfolio</t>
  </si>
  <si>
    <t>Interest income and related income</t>
  </si>
  <si>
    <t>Interest expenses and related expenses</t>
  </si>
  <si>
    <t>Net interest and credit commission income</t>
  </si>
  <si>
    <t>Net financial income and other income</t>
  </si>
  <si>
    <t>Loss on loans/guarantees</t>
  </si>
  <si>
    <t>Net interest income in per cent, annualised</t>
  </si>
  <si>
    <t>Capital adequacy</t>
  </si>
  <si>
    <t xml:space="preserve">Fortjenestemargin sparing, i prosent </t>
  </si>
  <si>
    <t xml:space="preserve">Bokført avkastning fripoliseforteføljen, i prosent </t>
  </si>
  <si>
    <t xml:space="preserve">Verdijustert avkastning fripoliseporteføljen, i prosent </t>
  </si>
  <si>
    <t xml:space="preserve">Rentenetto i prosent, annualisert </t>
  </si>
  <si>
    <t xml:space="preserve">Kapitaldekning </t>
  </si>
  <si>
    <t>Operating income</t>
  </si>
  <si>
    <t>Carrying amount</t>
  </si>
  <si>
    <t xml:space="preserve">FINANCIAL ASSETS AND </t>
  </si>
  <si>
    <t>INVESTMENT PROPERTIES</t>
  </si>
  <si>
    <t>FINANSIELL EIENDELER OG</t>
  </si>
  <si>
    <t>INVESTERINGSEIENDOMMER</t>
  </si>
  <si>
    <t>Equities</t>
  </si>
  <si>
    <t>Money market</t>
  </si>
  <si>
    <t>Current bonds</t>
  </si>
  <si>
    <t>Real estate</t>
  </si>
  <si>
    <t>Hedgefund and other financial investments</t>
  </si>
  <si>
    <t>Other financial items</t>
  </si>
  <si>
    <t>Management costs</t>
  </si>
  <si>
    <t>Financial profit/(loss) on the investment portfolio</t>
  </si>
  <si>
    <t>Financial income in Pension and savings and Online retail banking</t>
  </si>
  <si>
    <t>Net income from investments</t>
  </si>
  <si>
    <t xml:space="preserve">Aksjer </t>
  </si>
  <si>
    <t>Pengemarked</t>
  </si>
  <si>
    <t>Omløpsobligasjoner</t>
  </si>
  <si>
    <t xml:space="preserve">Eiendom </t>
  </si>
  <si>
    <t>Hedgefond og andre finansielle investeringer</t>
  </si>
  <si>
    <t>Øvrige finasnposter</t>
  </si>
  <si>
    <t>Forvaltningskostnader</t>
  </si>
  <si>
    <t xml:space="preserve">Finansresultat for investeringsporteføljen </t>
  </si>
  <si>
    <t>Finansinntekter i Pensjon og sparing og Bank</t>
  </si>
  <si>
    <t>Balanseført verdi</t>
  </si>
  <si>
    <t>Earned premiums from general insurance</t>
  </si>
  <si>
    <t>Earned premiums from pension</t>
  </si>
  <si>
    <t>Interest income and credit commission income from banking operations</t>
  </si>
  <si>
    <t>Total operating income</t>
  </si>
  <si>
    <t>Income from investments in associates</t>
  </si>
  <si>
    <t>Net operating income from property</t>
  </si>
  <si>
    <t>Interest income and dividend etc. from financial assets</t>
  </si>
  <si>
    <t>Net changes in fair value on investments (incl. property)</t>
  </si>
  <si>
    <t>Net realised gain and loss on investments</t>
  </si>
  <si>
    <t>Expenses related to investments</t>
  </si>
  <si>
    <t>Total net income from investments</t>
  </si>
  <si>
    <t>Total operating income and net income from investments</t>
  </si>
  <si>
    <t>Claims, loss etc.</t>
  </si>
  <si>
    <t>Claims incurred etc. from general insurance</t>
  </si>
  <si>
    <t>Claims incurred etc. from pension</t>
  </si>
  <si>
    <t>Interest expenses etc. and loss on loans/guarantees from banking op.</t>
  </si>
  <si>
    <t>Total claims, interest expenses, loss etc.</t>
  </si>
  <si>
    <t>Operating expenses from general insurance</t>
  </si>
  <si>
    <t>Operating expenses from pension</t>
  </si>
  <si>
    <t>Operating expenses from banking operation</t>
  </si>
  <si>
    <t>Other operating expenses</t>
  </si>
  <si>
    <t>Amortisation and impairment losses of excess value - intangible assets</t>
  </si>
  <si>
    <t>Total operating expenses</t>
  </si>
  <si>
    <t>Total expenses</t>
  </si>
  <si>
    <t>Tax expense</t>
  </si>
  <si>
    <t>PROFIT/(LOSS) FOR THE PERIOD</t>
  </si>
  <si>
    <t>CONSOLIDATED STATEMENT OF FINANCIAL POSITION</t>
  </si>
  <si>
    <t>Assets</t>
  </si>
  <si>
    <t>Other intangible assets</t>
  </si>
  <si>
    <t>Investments in associates</t>
  </si>
  <si>
    <t>Owner-occupied property</t>
  </si>
  <si>
    <t>Plant and equipment</t>
  </si>
  <si>
    <t>Investment properties</t>
  </si>
  <si>
    <t>Financial derivatives</t>
  </si>
  <si>
    <t>Shares and similar interests</t>
  </si>
  <si>
    <t>Bonds and other securities with fixed income</t>
  </si>
  <si>
    <t>Bonds held to maturity</t>
  </si>
  <si>
    <t>Loans and other receivables</t>
  </si>
  <si>
    <t>Assets in life insurance with investment options</t>
  </si>
  <si>
    <t>Reinsurance deposits</t>
  </si>
  <si>
    <t>Reinsurers' share of insurance-related liabilities in general insurance, gross</t>
  </si>
  <si>
    <t>Receivables related to direct operations and reinsurance</t>
  </si>
  <si>
    <t>Other receivables</t>
  </si>
  <si>
    <t>Prepaid expenses and earned, not received income</t>
  </si>
  <si>
    <t>Cash and cash equivalents</t>
  </si>
  <si>
    <t>TOTAL ASSETS</t>
  </si>
  <si>
    <t>EQUITY AND LIABILITIES</t>
  </si>
  <si>
    <t>Equity</t>
  </si>
  <si>
    <t>Share capital</t>
  </si>
  <si>
    <t>Premium reserve</t>
  </si>
  <si>
    <t>Other equity</t>
  </si>
  <si>
    <t>Total equity</t>
  </si>
  <si>
    <t>Provision for liabilities</t>
  </si>
  <si>
    <t>Provision for unearned premiums, gross</t>
  </si>
  <si>
    <t>Claims provision, gross</t>
  </si>
  <si>
    <t>Pension liabilities</t>
  </si>
  <si>
    <t>Other provisions</t>
  </si>
  <si>
    <t>Financial liabilities</t>
  </si>
  <si>
    <t>Deposits from and liabilities to customers</t>
  </si>
  <si>
    <t>Interest-bearing liabilities</t>
  </si>
  <si>
    <t>Other liabilities</t>
  </si>
  <si>
    <t>Current tax</t>
  </si>
  <si>
    <t>Deferred tax liabilities</t>
  </si>
  <si>
    <t>Liabilities related to direct insurance</t>
  </si>
  <si>
    <t>Accrued dividend</t>
  </si>
  <si>
    <t>Liabilities in life insurance with investment options</t>
  </si>
  <si>
    <t>Accrued expenses and deferred income</t>
  </si>
  <si>
    <t>Total liabilities</t>
  </si>
  <si>
    <t>TOTAL EQUITY AND LIABILITIES</t>
  </si>
  <si>
    <t>CONSOLIDATED INCOME STATEMENT</t>
  </si>
  <si>
    <t>Total</t>
  </si>
  <si>
    <t>Exchange differences</t>
  </si>
  <si>
    <t xml:space="preserve">Actuarial gain/losses pension </t>
  </si>
  <si>
    <t>Other earned equity</t>
  </si>
  <si>
    <t>CONSOLIDATED STATEMENT OF CHANGES IN EQUITY</t>
  </si>
  <si>
    <t xml:space="preserve">NOK  million </t>
  </si>
  <si>
    <t>Profit/(loss) for the period</t>
  </si>
  <si>
    <t>Components of other comprehensive income</t>
  </si>
  <si>
    <t>Share of other comprehensive income of associates</t>
  </si>
  <si>
    <t>Actuarial gains and losses on pension</t>
  </si>
  <si>
    <t>Tax on other comprehensive income</t>
  </si>
  <si>
    <t>Total components of other comprehensive income</t>
  </si>
  <si>
    <t>Total comprehensive income for the period</t>
  </si>
  <si>
    <t>Equity as at 31.12.2009</t>
  </si>
  <si>
    <t>CONSOLIDATED STATEMENT OF CASH FLOWS</t>
  </si>
  <si>
    <t>Cash flow from operating activities</t>
  </si>
  <si>
    <t>Premiums paid, net of reinsurance</t>
  </si>
  <si>
    <t>Claims paid, net of reinsurance</t>
  </si>
  <si>
    <t>Operating expenses paid, including commission</t>
  </si>
  <si>
    <t>Net receipts/payments on lending and borrowing</t>
  </si>
  <si>
    <t>Net receipts/payments from investments</t>
  </si>
  <si>
    <t xml:space="preserve">  Shares and other equity participations</t>
  </si>
  <si>
    <t xml:space="preserve">  Bonds and other fixed-income securities</t>
  </si>
  <si>
    <t xml:space="preserve">  Financial derivatives and other financial instruments</t>
  </si>
  <si>
    <t xml:space="preserve">  Investment property</t>
  </si>
  <si>
    <t>Interest and other financial income</t>
  </si>
  <si>
    <t>Net receipts/payments - property activities</t>
  </si>
  <si>
    <t>Net receipts/payments - other income</t>
  </si>
  <si>
    <t>Payments of tax</t>
  </si>
  <si>
    <t>Net cash flow from operating activities</t>
  </si>
  <si>
    <t>Cash flow from investing activities</t>
  </si>
  <si>
    <t>Payments of dividend</t>
  </si>
  <si>
    <t>Payment on acquisition of portfolio</t>
  </si>
  <si>
    <t>Payments on purchase of subsidiaries</t>
  </si>
  <si>
    <t>Net receipts/payments on sale/purchase of plant and equipment</t>
  </si>
  <si>
    <t>Net cash flow from investing activities</t>
  </si>
  <si>
    <t>Cash flow from financing activities</t>
  </si>
  <si>
    <t>Interest payments on borrowings</t>
  </si>
  <si>
    <t>Net payment on long term borrowings</t>
  </si>
  <si>
    <t>Net cash flow from financing activities</t>
  </si>
  <si>
    <t>Net cash flow for the period</t>
  </si>
  <si>
    <t>Effect of currency fluctuations on cash and cash equivalents</t>
  </si>
  <si>
    <t>Net movement in cash and cash equivalents</t>
  </si>
  <si>
    <t>Cash and cash equivalents at the start of the period</t>
  </si>
  <si>
    <t>Merged, acquired and disposed companies</t>
  </si>
  <si>
    <t>Adjusted holdings at the beginning of the period</t>
  </si>
  <si>
    <t>Cash and cash equivalents at the end of the period</t>
  </si>
  <si>
    <t xml:space="preserve">3. Segment information </t>
  </si>
  <si>
    <t>HITTIL I ÅR</t>
  </si>
  <si>
    <t>YEAR TO DATE</t>
  </si>
  <si>
    <t>Private Norway</t>
  </si>
  <si>
    <t>Privat Norge</t>
  </si>
  <si>
    <r>
      <t>Segmentinntekter - konsern</t>
    </r>
    <r>
      <rPr>
        <vertAlign val="superscript"/>
        <sz val="10"/>
        <rFont val="Arial"/>
        <family val="2"/>
      </rPr>
      <t xml:space="preserve"> </t>
    </r>
  </si>
  <si>
    <t xml:space="preserve">Elimineringer mv. </t>
  </si>
  <si>
    <t>Commercial Norway</t>
  </si>
  <si>
    <t>Nærngsliv Norge</t>
  </si>
  <si>
    <t>Nordic</t>
  </si>
  <si>
    <t>Baltic</t>
  </si>
  <si>
    <t>Online retail bank</t>
  </si>
  <si>
    <t>Eliminations etc.</t>
  </si>
  <si>
    <t>Segment income</t>
  </si>
  <si>
    <t>Segment income – external</t>
  </si>
  <si>
    <t>Segment income – group</t>
  </si>
  <si>
    <t>Total segment income</t>
  </si>
  <si>
    <t xml:space="preserve"> - Operating expenses</t>
  </si>
  <si>
    <t xml:space="preserve"> - Claims, interest expenses, loss etc.</t>
  </si>
  <si>
    <t xml:space="preserve"> + Net income from investments</t>
  </si>
  <si>
    <t>Segment result/profit/(loss) before tax expense</t>
  </si>
  <si>
    <t>4. EARNED PREMIUMS FOR GENERAL INSURANCE</t>
  </si>
  <si>
    <t>5. CLAIMS INCURRED ETC. FROM GENERAL INSURANCE</t>
  </si>
  <si>
    <t>6. RUN-OFF GAIN/(LOSS)</t>
  </si>
  <si>
    <t>7. CLAIMS PROVISION, GROSS</t>
  </si>
  <si>
    <t>8. PROVISION FOR UNEARNED PREMIUMS, GROSS</t>
  </si>
  <si>
    <t>9. CONTINGENT LIABILITES</t>
  </si>
  <si>
    <t>Guarantees and committed capital</t>
  </si>
  <si>
    <t>Gross guarantees</t>
  </si>
  <si>
    <t>Committed capital, not paid</t>
  </si>
  <si>
    <t>General insurance</t>
  </si>
  <si>
    <t>Pension</t>
  </si>
  <si>
    <t>Claims provision, gross, 1.1</t>
  </si>
  <si>
    <t>Additions from acquisitions</t>
  </si>
  <si>
    <t>Claims for the year</t>
  </si>
  <si>
    <t>Claims incurred in prior years, gross</t>
  </si>
  <si>
    <t>Claims paid</t>
  </si>
  <si>
    <t>Discounting of claims provisions</t>
  </si>
  <si>
    <t>Change in discounting rate</t>
  </si>
  <si>
    <t>Claims provision, gross, at the end of the period</t>
  </si>
  <si>
    <t>Claims provision, gross, 1.1.</t>
  </si>
  <si>
    <t>Other changes</t>
  </si>
  <si>
    <t>Group</t>
  </si>
  <si>
    <t>Other changes related to pension</t>
  </si>
  <si>
    <t>Run-off gain/(loss) for the period, net of reinsurance</t>
  </si>
  <si>
    <t>In per cent of earned premiums from general insurance</t>
  </si>
  <si>
    <t>Gross paid claims</t>
  </si>
  <si>
    <t>Paid claims, reinsurers' share</t>
  </si>
  <si>
    <t>Change in gross provision for claims</t>
  </si>
  <si>
    <t>Change in provision for claims, reinsurers' share</t>
  </si>
  <si>
    <t>Premium discounts and other profit agreements</t>
  </si>
  <si>
    <t>Total claims incurred etc. from general insurance</t>
  </si>
  <si>
    <t>Ceded reinsurance premiums</t>
  </si>
  <si>
    <t>Premiums written, net of reinsurance</t>
  </si>
  <si>
    <t>Change in gross provision for unearned premiums</t>
  </si>
  <si>
    <t>Change in provision for unearned premiums, reinsurers´ share</t>
  </si>
  <si>
    <t>Total earned premiums from general insurance</t>
  </si>
  <si>
    <t>QUARTERLY EARNINGS PERFORMANCE</t>
  </si>
  <si>
    <t>Total income</t>
  </si>
  <si>
    <t>Other claims, loss etc.</t>
  </si>
  <si>
    <t>Total claims, loss etc.</t>
  </si>
  <si>
    <t xml:space="preserve">Finansavkastning </t>
  </si>
  <si>
    <t xml:space="preserve">Solvensmargin Gjensidige Forsikring </t>
  </si>
  <si>
    <t xml:space="preserve">Egenregningsandel </t>
  </si>
  <si>
    <t xml:space="preserve">Combined ratio </t>
  </si>
  <si>
    <t xml:space="preserve">Bokført avkastning fripoliseporteføljen, i prosent </t>
  </si>
  <si>
    <t xml:space="preserve">Innskuddsdekning i perioden isolert </t>
  </si>
  <si>
    <t xml:space="preserve">Innskuddsdekning ved utløpet av perioden </t>
  </si>
  <si>
    <t>KEY FIGURES</t>
  </si>
  <si>
    <t>Capital adequacy ratio</t>
  </si>
  <si>
    <t>Solvency margin Gjensidige Forsikring</t>
  </si>
  <si>
    <t>SHARE CAPITAL</t>
  </si>
  <si>
    <t>Outstanding shares, at the end of the period</t>
  </si>
  <si>
    <t>GJENSIDIGE INSURANCE GROUP</t>
  </si>
  <si>
    <t xml:space="preserve">  Private</t>
  </si>
  <si>
    <t xml:space="preserve">  Nordic</t>
  </si>
  <si>
    <t xml:space="preserve">  Baltic</t>
  </si>
  <si>
    <t>Premiums, net of reinsurance</t>
  </si>
  <si>
    <t xml:space="preserve">  Commercial</t>
  </si>
  <si>
    <t>Combined ratio</t>
  </si>
  <si>
    <t>Assets under management pension, addition in the period</t>
  </si>
  <si>
    <t>Assets under management savings, addition in the period</t>
  </si>
  <si>
    <t>Assets under management pension at the end of the period</t>
  </si>
  <si>
    <t xml:space="preserve">       of which the group policy portfolio</t>
  </si>
  <si>
    <t>Assets under management savings at the end of the period</t>
  </si>
  <si>
    <t>Number of customers (pension), addition in the period</t>
  </si>
  <si>
    <t>Number of customers (savings), addition in the period</t>
  </si>
  <si>
    <t>Number of customers (pension), at the end of the period</t>
  </si>
  <si>
    <t>Number of customers (savings), at the end of the period</t>
  </si>
  <si>
    <t>Customers (pension) with insur. agreem. at the end of the per.</t>
  </si>
  <si>
    <t>Customers (savings) with insur. agreem. at the end of the per.</t>
  </si>
  <si>
    <t>Gross lending, addition in the period</t>
  </si>
  <si>
    <t>Deposits, addition in the period</t>
  </si>
  <si>
    <t>Gross lending, at the end of the period</t>
  </si>
  <si>
    <t>Deposits, at the end of the period</t>
  </si>
  <si>
    <t>Deposits-to-loan ratio in the period</t>
  </si>
  <si>
    <t>Deposits-to-loan ratio at the end of the period</t>
  </si>
  <si>
    <t>Customers, addition in the period</t>
  </si>
  <si>
    <t>Customers, at the end of the period</t>
  </si>
  <si>
    <t>Customers with insurance agreements, at the end of the period</t>
  </si>
  <si>
    <t>NOK mill.</t>
  </si>
  <si>
    <t>Number</t>
  </si>
  <si>
    <t xml:space="preserve">NOK mill. </t>
  </si>
  <si>
    <t>ONLINE RETAIL BANKING</t>
  </si>
  <si>
    <t>Aktuarielle gevinster/ tap pensjon</t>
  </si>
  <si>
    <t>Eiendeler</t>
  </si>
  <si>
    <t>Q3</t>
  </si>
  <si>
    <t>Q2</t>
  </si>
  <si>
    <t>Q1</t>
  </si>
  <si>
    <t>Q4</t>
  </si>
  <si>
    <t xml:space="preserve">PROFIT PERFORMANCE </t>
  </si>
  <si>
    <t>Earned premiums</t>
  </si>
  <si>
    <t>Premieinntekter</t>
  </si>
  <si>
    <t xml:space="preserve">Skadeprosent </t>
  </si>
  <si>
    <t xml:space="preserve">Kostnadsandel </t>
  </si>
  <si>
    <t>Cost ratio</t>
  </si>
  <si>
    <t>Loss ratio</t>
  </si>
  <si>
    <t>Kostnadsandel</t>
  </si>
  <si>
    <t xml:space="preserve">Premieinntekter </t>
  </si>
  <si>
    <t>Skadeprosent</t>
  </si>
  <si>
    <t>Associated companies</t>
  </si>
  <si>
    <t>Tilknyttede selskap</t>
  </si>
  <si>
    <t>Bonds at amortised cost</t>
  </si>
  <si>
    <t>Obligasjoner til amortisert kost</t>
  </si>
  <si>
    <t>Deferred tax assets</t>
  </si>
  <si>
    <t>Own shares</t>
  </si>
  <si>
    <t>Egne aksjer</t>
  </si>
  <si>
    <t>Other paid in capital</t>
  </si>
  <si>
    <t>Annen innskutt egenkapital</t>
  </si>
  <si>
    <t>1.1.-31.12.2010</t>
  </si>
  <si>
    <t>Egenkapital per 31.12.2010</t>
  </si>
  <si>
    <t>Equity as at 31.12.2010</t>
  </si>
  <si>
    <t>31.12.2010</t>
  </si>
  <si>
    <t>Earnings per share, NOK (basic and diluted)
(restated for 2010)</t>
  </si>
  <si>
    <t>Resultat per aksje, kroner (basis og utvannet) 
omarbeidet for 2010)</t>
  </si>
  <si>
    <t>Andre forsikringstekniske avsetninger</t>
  </si>
  <si>
    <t>Other technical provisions</t>
  </si>
  <si>
    <t>Aksjebaserte betalingstransaksjoner som gjøres opp i egenkapital</t>
  </si>
  <si>
    <t>Skatt på poster innregnet direkte i egenkapital</t>
  </si>
  <si>
    <t>Paid dividend</t>
  </si>
  <si>
    <t>Equity-settled share-based payment transactions</t>
  </si>
  <si>
    <t>Tax on items recongnised directly in equity</t>
  </si>
  <si>
    <t>Net receipts/payments on sale/purchase of owner-occupied property</t>
  </si>
  <si>
    <t>1.1.-30.6.2011</t>
  </si>
  <si>
    <t>Q2 2011</t>
  </si>
  <si>
    <t>Q2 2010</t>
  </si>
  <si>
    <t>Q2 2011 interim report</t>
  </si>
  <si>
    <t>Q2 2011 kvartalsrapport</t>
  </si>
  <si>
    <t>30.6.2011</t>
  </si>
  <si>
    <t>30.6.2010</t>
  </si>
  <si>
    <t>Equity as at 30.6.2011</t>
  </si>
  <si>
    <t>Egenkapital per 30.6.2011</t>
  </si>
  <si>
    <t>1.1-30.6.2011</t>
  </si>
  <si>
    <t>1.1-30.6.2010</t>
  </si>
  <si>
    <t>Equity as at 30.6.2010</t>
  </si>
  <si>
    <t>SECOND QUARTER</t>
  </si>
  <si>
    <t>ANDRE KVARTAL</t>
  </si>
  <si>
    <t>2010</t>
  </si>
  <si>
    <t xml:space="preserve">Q2 </t>
  </si>
  <si>
    <t>Return on equity, annualised</t>
  </si>
  <si>
    <t xml:space="preserve">Egenkapitalavkastning - annualisert </t>
  </si>
  <si>
    <t>Market share non-marine insurance Norway (FNO ) per 30.3.2011</t>
  </si>
  <si>
    <t>Markedsandel non-marine forsikring Norge (FNO) per 30.3.2011</t>
  </si>
  <si>
    <t>Dividend</t>
  </si>
  <si>
    <t>Andre endringer</t>
  </si>
  <si>
    <t>Neddiskontert brutto erstatningsavsetning - Gjensidiges Arbejdsskadeforsikring A/S</t>
  </si>
  <si>
    <t>Udiskontert  brutto erstatningsavsetning - Gjensidiges Arbejdsskadeforsikring A/S</t>
  </si>
  <si>
    <t>Discounted claims provision - Gjensidiges Arbejdsskadeforsikring A/S</t>
  </si>
  <si>
    <t>Undiscounted claims provision - Gjensidiges Arbejdsskadeforsikring A/S</t>
  </si>
  <si>
    <t>Financial income</t>
  </si>
  <si>
    <t>Resultat</t>
  </si>
  <si>
    <t>Earnings per share in the period 5 (restated for 2010)</t>
  </si>
  <si>
    <r>
      <t>Periodens resultat per aksje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(omarbeidet for 2010)</t>
    </r>
  </si>
  <si>
    <t>Eliminations</t>
  </si>
  <si>
    <t>Elimineringer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</si>
</sst>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\ %"/>
    <numFmt numFmtId="168" formatCode="_(* #,##0_);_(* \(#,##0\);_(* &quot;-&quot;??_);_(@_)"/>
    <numFmt numFmtId="169" formatCode="_(* #,##0.0_);_(* \(#,##0.0\);_(* &quot;-&quot;?_);_(@_)"/>
    <numFmt numFmtId="170" formatCode="#,##0.0_);\(#,##0.0\)"/>
    <numFmt numFmtId="171" formatCode="0.0_);\(0.0\)"/>
    <numFmt numFmtId="172" formatCode="_(* #,##0.00_);_(* \(#,##0.00\);_(* &quot;-&quot;?_);_(@_)"/>
    <numFmt numFmtId="173" formatCode="_ * #,##0.0_ ;_ * \-#,##0.0_ ;_ * &quot;-&quot;?_ ;_ @_ "/>
    <numFmt numFmtId="174" formatCode="d/m/yyyy;@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imes"/>
      <family val="1"/>
    </font>
    <font>
      <b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vertAlign val="superscript"/>
      <sz val="10"/>
      <color indexed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B7B1A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EEECE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</cellStyleXfs>
  <cellXfs count="513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3" borderId="0" xfId="0" applyFont="1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3" borderId="0" xfId="0" applyFont="1" applyFill="1" applyAlignment="1">
      <alignment vertical="center" wrapText="1"/>
    </xf>
    <xf numFmtId="166" fontId="0" fillId="2" borderId="2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166" fontId="5" fillId="3" borderId="0" xfId="0" applyNumberFormat="1" applyFont="1" applyFill="1" applyAlignment="1">
      <alignment vertical="center"/>
    </xf>
    <xf numFmtId="0" fontId="0" fillId="4" borderId="0" xfId="0" applyFill="1"/>
    <xf numFmtId="49" fontId="5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166" fontId="0" fillId="2" borderId="0" xfId="0" applyNumberForma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166" fontId="7" fillId="4" borderId="0" xfId="0" applyNumberFormat="1" applyFont="1" applyFill="1" applyAlignment="1">
      <alignment horizontal="right"/>
    </xf>
    <xf numFmtId="0" fontId="7" fillId="2" borderId="2" xfId="0" applyFont="1" applyFill="1" applyBorder="1" applyAlignment="1">
      <alignment vertical="center"/>
    </xf>
    <xf numFmtId="0" fontId="0" fillId="3" borderId="0" xfId="0" applyFill="1"/>
    <xf numFmtId="0" fontId="5" fillId="2" borderId="1" xfId="0" applyFont="1" applyFill="1" applyBorder="1"/>
    <xf numFmtId="0" fontId="9" fillId="2" borderId="0" xfId="0" applyFont="1" applyFill="1"/>
    <xf numFmtId="0" fontId="5" fillId="2" borderId="0" xfId="0" applyFont="1" applyFill="1" applyAlignment="1">
      <alignment vertical="center" wrapText="1"/>
    </xf>
    <xf numFmtId="166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6" fontId="0" fillId="2" borderId="4" xfId="0" applyNumberFormat="1" applyFill="1" applyBorder="1" applyAlignment="1">
      <alignment vertical="center"/>
    </xf>
    <xf numFmtId="0" fontId="5" fillId="2" borderId="0" xfId="0" applyFont="1" applyFill="1" applyBorder="1"/>
    <xf numFmtId="0" fontId="0" fillId="2" borderId="0" xfId="0" applyFill="1" applyBorder="1"/>
    <xf numFmtId="0" fontId="7" fillId="3" borderId="0" xfId="0" applyFont="1" applyFill="1"/>
    <xf numFmtId="168" fontId="7" fillId="4" borderId="0" xfId="0" applyNumberFormat="1" applyFont="1" applyFill="1" applyAlignment="1">
      <alignment horizontal="right"/>
    </xf>
    <xf numFmtId="0" fontId="10" fillId="3" borderId="0" xfId="0" applyFont="1" applyFill="1"/>
    <xf numFmtId="166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Alignment="1">
      <alignment horizontal="right"/>
    </xf>
    <xf numFmtId="168" fontId="5" fillId="4" borderId="0" xfId="0" applyNumberFormat="1" applyFont="1" applyFill="1" applyAlignment="1">
      <alignment horizontal="right"/>
    </xf>
    <xf numFmtId="168" fontId="0" fillId="4" borderId="0" xfId="4" applyNumberFormat="1" applyFont="1" applyFill="1"/>
    <xf numFmtId="0" fontId="5" fillId="4" borderId="0" xfId="0" applyFont="1" applyFill="1" applyAlignment="1">
      <alignment horizontal="right"/>
    </xf>
    <xf numFmtId="164" fontId="5" fillId="3" borderId="0" xfId="0" applyNumberFormat="1" applyFont="1" applyFill="1" applyAlignment="1">
      <alignment vertical="center"/>
    </xf>
    <xf numFmtId="0" fontId="5" fillId="2" borderId="2" xfId="0" applyFont="1" applyFill="1" applyBorder="1" applyAlignment="1">
      <alignment vertical="center"/>
    </xf>
    <xf numFmtId="166" fontId="1" fillId="2" borderId="3" xfId="0" applyNumberFormat="1" applyFont="1" applyFill="1" applyBorder="1" applyAlignment="1">
      <alignment vertical="center"/>
    </xf>
    <xf numFmtId="0" fontId="1" fillId="2" borderId="0" xfId="0" applyFont="1" applyFill="1"/>
    <xf numFmtId="166" fontId="1" fillId="2" borderId="2" xfId="0" applyNumberFormat="1" applyFont="1" applyFill="1" applyBorder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66" fontId="4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69" fontId="0" fillId="3" borderId="0" xfId="0" applyNumberFormat="1" applyFill="1"/>
    <xf numFmtId="0" fontId="7" fillId="2" borderId="0" xfId="0" applyFont="1" applyFill="1" applyAlignment="1"/>
    <xf numFmtId="0" fontId="5" fillId="2" borderId="0" xfId="0" applyFont="1" applyFill="1" applyAlignment="1"/>
    <xf numFmtId="0" fontId="0" fillId="2" borderId="0" xfId="0" applyFill="1" applyAlignment="1"/>
    <xf numFmtId="0" fontId="3" fillId="0" borderId="0" xfId="2"/>
    <xf numFmtId="166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2" borderId="0" xfId="0" applyFont="1" applyFill="1"/>
    <xf numFmtId="0" fontId="4" fillId="3" borderId="2" xfId="0" applyFont="1" applyFill="1" applyBorder="1" applyAlignment="1">
      <alignment vertical="center"/>
    </xf>
    <xf numFmtId="166" fontId="4" fillId="3" borderId="2" xfId="0" applyNumberFormat="1" applyFont="1" applyFill="1" applyBorder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0" fillId="3" borderId="0" xfId="0" applyFill="1" applyAlignment="1"/>
    <xf numFmtId="0" fontId="0" fillId="0" borderId="0" xfId="0" applyAlignment="1"/>
    <xf numFmtId="0" fontId="0" fillId="5" borderId="0" xfId="0" applyFill="1" applyAlignment="1"/>
    <xf numFmtId="0" fontId="5" fillId="0" borderId="0" xfId="0" applyFont="1" applyAlignment="1"/>
    <xf numFmtId="0" fontId="7" fillId="0" borderId="0" xfId="0" applyFont="1" applyAlignment="1"/>
    <xf numFmtId="0" fontId="0" fillId="0" borderId="0" xfId="0" applyFill="1" applyBorder="1"/>
    <xf numFmtId="9" fontId="1" fillId="2" borderId="2" xfId="3" applyFont="1" applyFill="1" applyBorder="1" applyAlignment="1">
      <alignment vertical="center"/>
    </xf>
    <xf numFmtId="9" fontId="1" fillId="2" borderId="0" xfId="3" applyFont="1" applyFill="1" applyBorder="1" applyAlignment="1">
      <alignment vertical="center"/>
    </xf>
    <xf numFmtId="0" fontId="0" fillId="0" borderId="0" xfId="0" applyBorder="1" applyAlignment="1"/>
    <xf numFmtId="164" fontId="0" fillId="3" borderId="0" xfId="4" applyFont="1" applyFill="1" applyAlignment="1"/>
    <xf numFmtId="167" fontId="0" fillId="3" borderId="0" xfId="3" applyNumberFormat="1" applyFont="1" applyFill="1" applyAlignment="1"/>
    <xf numFmtId="0" fontId="1" fillId="0" borderId="0" xfId="0" applyFont="1" applyFill="1" applyBorder="1"/>
    <xf numFmtId="166" fontId="0" fillId="0" borderId="0" xfId="4" applyNumberFormat="1" applyFont="1" applyBorder="1" applyAlignment="1"/>
    <xf numFmtId="0" fontId="0" fillId="6" borderId="0" xfId="0" applyFill="1"/>
    <xf numFmtId="166" fontId="5" fillId="4" borderId="0" xfId="0" applyNumberFormat="1" applyFont="1" applyFill="1" applyAlignment="1">
      <alignment horizontal="right"/>
    </xf>
    <xf numFmtId="166" fontId="0" fillId="3" borderId="0" xfId="4" applyNumberFormat="1" applyFont="1" applyFill="1"/>
    <xf numFmtId="171" fontId="4" fillId="3" borderId="2" xfId="0" applyNumberFormat="1" applyFont="1" applyFill="1" applyBorder="1" applyAlignment="1">
      <alignment vertical="center"/>
    </xf>
    <xf numFmtId="164" fontId="4" fillId="3" borderId="2" xfId="4" applyFont="1" applyFill="1" applyBorder="1" applyAlignment="1">
      <alignment vertical="center"/>
    </xf>
    <xf numFmtId="166" fontId="4" fillId="3" borderId="2" xfId="4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0" fillId="2" borderId="0" xfId="0" applyFill="1" applyBorder="1" applyAlignment="1"/>
    <xf numFmtId="166" fontId="1" fillId="6" borderId="2" xfId="0" applyNumberFormat="1" applyFont="1" applyFill="1" applyBorder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0" fontId="0" fillId="3" borderId="0" xfId="0" applyFill="1" applyBorder="1" applyAlignment="1"/>
    <xf numFmtId="166" fontId="0" fillId="2" borderId="0" xfId="4" applyNumberFormat="1" applyFont="1" applyFill="1" applyBorder="1" applyAlignment="1"/>
    <xf numFmtId="0" fontId="0" fillId="5" borderId="0" xfId="0" applyFill="1" applyBorder="1" applyAlignment="1"/>
    <xf numFmtId="171" fontId="0" fillId="5" borderId="0" xfId="0" applyNumberFormat="1" applyFill="1" applyBorder="1" applyAlignment="1"/>
    <xf numFmtId="171" fontId="5" fillId="3" borderId="0" xfId="0" applyNumberFormat="1" applyFont="1" applyFill="1" applyBorder="1" applyAlignment="1"/>
    <xf numFmtId="166" fontId="0" fillId="5" borderId="0" xfId="0" applyNumberFormat="1" applyFill="1" applyBorder="1" applyAlignment="1"/>
    <xf numFmtId="164" fontId="4" fillId="2" borderId="0" xfId="4" applyFont="1" applyFill="1" applyBorder="1" applyAlignment="1">
      <alignment vertical="center"/>
    </xf>
    <xf numFmtId="166" fontId="0" fillId="4" borderId="0" xfId="4" applyNumberFormat="1" applyFont="1" applyFill="1"/>
    <xf numFmtId="166" fontId="5" fillId="4" borderId="0" xfId="4" applyNumberFormat="1" applyFont="1" applyFill="1"/>
    <xf numFmtId="171" fontId="4" fillId="2" borderId="0" xfId="0" applyNumberFormat="1" applyFont="1" applyFill="1" applyBorder="1" applyAlignment="1">
      <alignment vertical="center"/>
    </xf>
    <xf numFmtId="0" fontId="0" fillId="3" borderId="0" xfId="0" applyFill="1" applyBorder="1"/>
    <xf numFmtId="171" fontId="1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3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0" borderId="0" xfId="0" applyFont="1" applyBorder="1" applyAlignment="1"/>
    <xf numFmtId="0" fontId="5" fillId="5" borderId="0" xfId="0" applyFont="1" applyFill="1" applyBorder="1" applyAlignment="1"/>
    <xf numFmtId="166" fontId="0" fillId="5" borderId="0" xfId="4" applyNumberFormat="1" applyFont="1" applyFill="1" applyBorder="1" applyAlignment="1"/>
    <xf numFmtId="166" fontId="5" fillId="3" borderId="0" xfId="4" applyNumberFormat="1" applyFont="1" applyFill="1" applyBorder="1" applyAlignment="1"/>
    <xf numFmtId="0" fontId="1" fillId="0" borderId="0" xfId="0" applyFont="1"/>
    <xf numFmtId="0" fontId="4" fillId="3" borderId="0" xfId="0" applyFont="1" applyFill="1"/>
    <xf numFmtId="0" fontId="4" fillId="0" borderId="0" xfId="0" applyFont="1"/>
    <xf numFmtId="166" fontId="0" fillId="0" borderId="0" xfId="0" applyNumberFormat="1" applyBorder="1" applyAlignment="1"/>
    <xf numFmtId="0" fontId="7" fillId="0" borderId="0" xfId="0" applyFont="1" applyBorder="1" applyAlignment="1"/>
    <xf numFmtId="0" fontId="1" fillId="3" borderId="0" xfId="0" applyFont="1" applyFill="1"/>
    <xf numFmtId="0" fontId="4" fillId="2" borderId="1" xfId="0" applyFont="1" applyFill="1" applyBorder="1"/>
    <xf numFmtId="49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center"/>
    </xf>
    <xf numFmtId="166" fontId="1" fillId="2" borderId="0" xfId="0" applyNumberFormat="1" applyFont="1" applyFill="1"/>
    <xf numFmtId="171" fontId="1" fillId="2" borderId="2" xfId="0" applyNumberFormat="1" applyFont="1" applyFill="1" applyBorder="1" applyAlignment="1">
      <alignment vertical="center"/>
    </xf>
    <xf numFmtId="166" fontId="1" fillId="3" borderId="0" xfId="4" applyNumberFormat="1" applyFont="1" applyFill="1"/>
    <xf numFmtId="173" fontId="1" fillId="3" borderId="0" xfId="0" applyNumberFormat="1" applyFont="1" applyFill="1"/>
    <xf numFmtId="171" fontId="1" fillId="2" borderId="0" xfId="0" applyNumberFormat="1" applyFont="1" applyFill="1"/>
    <xf numFmtId="171" fontId="1" fillId="2" borderId="2" xfId="4" applyNumberFormat="1" applyFont="1" applyFill="1" applyBorder="1" applyAlignment="1">
      <alignment vertical="center"/>
    </xf>
    <xf numFmtId="0" fontId="4" fillId="0" borderId="0" xfId="0" applyFont="1" applyFill="1" applyBorder="1"/>
    <xf numFmtId="166" fontId="1" fillId="0" borderId="0" xfId="4" applyNumberFormat="1" applyFont="1" applyFill="1" applyBorder="1"/>
    <xf numFmtId="0" fontId="5" fillId="0" borderId="0" xfId="0" applyFont="1" applyFill="1" applyBorder="1"/>
    <xf numFmtId="164" fontId="1" fillId="3" borderId="0" xfId="0" applyNumberFormat="1" applyFont="1" applyFill="1"/>
    <xf numFmtId="166" fontId="4" fillId="0" borderId="2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right"/>
    </xf>
    <xf numFmtId="166" fontId="1" fillId="3" borderId="0" xfId="0" applyNumberFormat="1" applyFont="1" applyFill="1"/>
    <xf numFmtId="166" fontId="5" fillId="2" borderId="0" xfId="0" applyNumberFormat="1" applyFont="1" applyFill="1" applyBorder="1"/>
    <xf numFmtId="166" fontId="5" fillId="3" borderId="0" xfId="0" applyNumberFormat="1" applyFont="1" applyFill="1" applyBorder="1"/>
    <xf numFmtId="170" fontId="0" fillId="2" borderId="0" xfId="0" applyNumberFormat="1" applyFill="1" applyBorder="1"/>
    <xf numFmtId="170" fontId="0" fillId="0" borderId="0" xfId="0" applyNumberFormat="1" applyFill="1" applyBorder="1"/>
    <xf numFmtId="166" fontId="0" fillId="0" borderId="0" xfId="0" applyNumberFormat="1" applyFill="1" applyBorder="1"/>
    <xf numFmtId="166" fontId="0" fillId="0" borderId="0" xfId="4" applyNumberFormat="1" applyFont="1" applyFill="1" applyBorder="1"/>
    <xf numFmtId="166" fontId="0" fillId="0" borderId="0" xfId="4" applyNumberFormat="1" applyFont="1" applyFill="1" applyBorder="1" applyAlignment="1">
      <alignment vertical="center"/>
    </xf>
    <xf numFmtId="166" fontId="5" fillId="0" borderId="0" xfId="0" applyNumberFormat="1" applyFont="1" applyFill="1" applyBorder="1"/>
    <xf numFmtId="166" fontId="5" fillId="0" borderId="0" xfId="4" applyNumberFormat="1" applyFont="1" applyFill="1" applyBorder="1"/>
    <xf numFmtId="169" fontId="0" fillId="0" borderId="0" xfId="0" applyNumberFormat="1" applyFill="1" applyBorder="1"/>
    <xf numFmtId="169" fontId="5" fillId="0" borderId="0" xfId="0" applyNumberFormat="1" applyFont="1" applyFill="1" applyBorder="1"/>
    <xf numFmtId="0" fontId="1" fillId="0" borderId="0" xfId="0" applyFont="1" applyBorder="1"/>
    <xf numFmtId="0" fontId="6" fillId="3" borderId="0" xfId="0" applyFont="1" applyFill="1"/>
    <xf numFmtId="0" fontId="18" fillId="0" borderId="0" xfId="0" applyFont="1"/>
    <xf numFmtId="0" fontId="5" fillId="4" borderId="0" xfId="0" applyFont="1" applyFill="1" applyBorder="1"/>
    <xf numFmtId="49" fontId="5" fillId="4" borderId="0" xfId="0" applyNumberFormat="1" applyFont="1" applyFill="1" applyBorder="1" applyAlignment="1">
      <alignment horizontal="right"/>
    </xf>
    <xf numFmtId="0" fontId="9" fillId="0" borderId="0" xfId="0" applyFont="1" applyFill="1" applyAlignment="1"/>
    <xf numFmtId="0" fontId="1" fillId="0" borderId="0" xfId="0" applyFont="1" applyFill="1" applyAlignment="1"/>
    <xf numFmtId="0" fontId="4" fillId="7" borderId="0" xfId="0" applyFont="1" applyFill="1" applyAlignment="1"/>
    <xf numFmtId="0" fontId="11" fillId="7" borderId="0" xfId="0" applyFont="1" applyFill="1" applyAlignment="1"/>
    <xf numFmtId="0" fontId="4" fillId="7" borderId="0" xfId="0" applyFont="1" applyFill="1" applyAlignment="1">
      <alignment vertical="center"/>
    </xf>
    <xf numFmtId="0" fontId="0" fillId="7" borderId="0" xfId="0" applyFill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9" fillId="8" borderId="0" xfId="0" applyFont="1" applyFill="1" applyAlignment="1"/>
    <xf numFmtId="0" fontId="1" fillId="8" borderId="0" xfId="0" applyFont="1" applyFill="1" applyAlignment="1"/>
    <xf numFmtId="0" fontId="19" fillId="8" borderId="0" xfId="0" applyFont="1" applyFill="1" applyAlignment="1"/>
    <xf numFmtId="0" fontId="18" fillId="8" borderId="0" xfId="0" applyFont="1" applyFill="1" applyAlignment="1"/>
    <xf numFmtId="166" fontId="5" fillId="9" borderId="3" xfId="0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/>
    </xf>
    <xf numFmtId="166" fontId="5" fillId="9" borderId="0" xfId="0" applyNumberFormat="1" applyFont="1" applyFill="1" applyAlignment="1">
      <alignment vertical="center"/>
    </xf>
    <xf numFmtId="0" fontId="11" fillId="8" borderId="0" xfId="0" applyFont="1" applyFill="1" applyAlignment="1"/>
    <xf numFmtId="0" fontId="4" fillId="8" borderId="0" xfId="0" applyFont="1" applyFill="1" applyAlignment="1"/>
    <xf numFmtId="0" fontId="11" fillId="8" borderId="2" xfId="0" applyFont="1" applyFill="1" applyBorder="1" applyAlignment="1">
      <alignment vertical="center"/>
    </xf>
    <xf numFmtId="0" fontId="11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/>
    </xf>
    <xf numFmtId="0" fontId="4" fillId="10" borderId="0" xfId="0" applyFont="1" applyFill="1" applyAlignment="1"/>
    <xf numFmtId="0" fontId="11" fillId="10" borderId="0" xfId="0" applyFont="1" applyFill="1" applyAlignment="1"/>
    <xf numFmtId="0" fontId="11" fillId="10" borderId="1" xfId="0" applyFont="1" applyFill="1" applyBorder="1" applyAlignment="1"/>
    <xf numFmtId="0" fontId="4" fillId="10" borderId="0" xfId="0" applyFont="1" applyFill="1" applyAlignment="1">
      <alignment vertical="center"/>
    </xf>
    <xf numFmtId="0" fontId="11" fillId="10" borderId="2" xfId="0" applyFont="1" applyFill="1" applyBorder="1" applyAlignment="1">
      <alignment vertical="center"/>
    </xf>
    <xf numFmtId="0" fontId="11" fillId="10" borderId="3" xfId="0" applyFont="1" applyFill="1" applyBorder="1" applyAlignment="1">
      <alignment vertical="center"/>
    </xf>
    <xf numFmtId="0" fontId="1" fillId="10" borderId="3" xfId="0" applyFont="1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4" fillId="10" borderId="0" xfId="0" applyFont="1" applyFill="1" applyBorder="1" applyAlignment="1">
      <alignment vertical="center" wrapText="1"/>
    </xf>
    <xf numFmtId="0" fontId="4" fillId="10" borderId="0" xfId="0" applyFont="1" applyFill="1" applyBorder="1" applyAlignment="1"/>
    <xf numFmtId="0" fontId="1" fillId="10" borderId="2" xfId="0" applyFont="1" applyFill="1" applyBorder="1" applyAlignment="1">
      <alignment vertical="center"/>
    </xf>
    <xf numFmtId="0" fontId="0" fillId="10" borderId="2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4" fillId="9" borderId="0" xfId="0" applyFont="1" applyFill="1" applyAlignment="1"/>
    <xf numFmtId="0" fontId="5" fillId="9" borderId="0" xfId="0" applyFont="1" applyFill="1" applyAlignment="1"/>
    <xf numFmtId="0" fontId="4" fillId="9" borderId="0" xfId="0" applyFont="1" applyFill="1" applyAlignment="1">
      <alignment vertical="center"/>
    </xf>
    <xf numFmtId="0" fontId="5" fillId="7" borderId="0" xfId="0" applyFont="1" applyFill="1" applyAlignment="1">
      <alignment horizontal="right"/>
    </xf>
    <xf numFmtId="0" fontId="5" fillId="7" borderId="0" xfId="0" applyFont="1" applyFill="1" applyAlignment="1">
      <alignment horizontal="left"/>
    </xf>
    <xf numFmtId="0" fontId="5" fillId="7" borderId="0" xfId="0" applyFont="1" applyFill="1" applyBorder="1" applyAlignment="1">
      <alignment horizontal="left"/>
    </xf>
    <xf numFmtId="49" fontId="4" fillId="7" borderId="0" xfId="0" applyNumberFormat="1" applyFont="1" applyFill="1" applyAlignment="1">
      <alignment horizontal="right"/>
    </xf>
    <xf numFmtId="0" fontId="0" fillId="7" borderId="0" xfId="0" applyFill="1" applyAlignment="1"/>
    <xf numFmtId="49" fontId="4" fillId="7" borderId="0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right"/>
    </xf>
    <xf numFmtId="49" fontId="4" fillId="7" borderId="1" xfId="0" applyNumberFormat="1" applyFont="1" applyFill="1" applyBorder="1" applyAlignment="1">
      <alignment horizontal="right"/>
    </xf>
    <xf numFmtId="0" fontId="11" fillId="7" borderId="0" xfId="0" applyFont="1" applyFill="1" applyBorder="1" applyAlignment="1"/>
    <xf numFmtId="0" fontId="11" fillId="7" borderId="0" xfId="0" applyFont="1" applyFill="1" applyAlignment="1">
      <alignment vertical="center"/>
    </xf>
    <xf numFmtId="0" fontId="11" fillId="7" borderId="0" xfId="0" applyFont="1" applyFill="1" applyBorder="1" applyAlignment="1">
      <alignment vertical="center"/>
    </xf>
    <xf numFmtId="166" fontId="11" fillId="7" borderId="2" xfId="0" applyNumberFormat="1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vertical="center"/>
    </xf>
    <xf numFmtId="166" fontId="11" fillId="7" borderId="0" xfId="0" applyNumberFormat="1" applyFont="1" applyFill="1" applyBorder="1" applyAlignment="1">
      <alignment vertical="center"/>
    </xf>
    <xf numFmtId="166" fontId="11" fillId="7" borderId="3" xfId="0" applyNumberFormat="1" applyFont="1" applyFill="1" applyBorder="1" applyAlignment="1">
      <alignment vertical="center"/>
    </xf>
    <xf numFmtId="166" fontId="1" fillId="7" borderId="3" xfId="0" applyNumberFormat="1" applyFont="1" applyFill="1" applyBorder="1" applyAlignment="1">
      <alignment vertical="center"/>
    </xf>
    <xf numFmtId="167" fontId="0" fillId="7" borderId="2" xfId="0" applyNumberFormat="1" applyFill="1" applyBorder="1" applyAlignment="1">
      <alignment vertical="center"/>
    </xf>
    <xf numFmtId="167" fontId="0" fillId="7" borderId="0" xfId="0" applyNumberFormat="1" applyFill="1" applyBorder="1" applyAlignment="1">
      <alignment vertical="center"/>
    </xf>
    <xf numFmtId="167" fontId="0" fillId="7" borderId="3" xfId="0" applyNumberFormat="1" applyFill="1" applyBorder="1" applyAlignment="1">
      <alignment vertical="center"/>
    </xf>
    <xf numFmtId="0" fontId="5" fillId="8" borderId="0" xfId="0" applyFont="1" applyFill="1" applyAlignment="1"/>
    <xf numFmtId="0" fontId="5" fillId="8" borderId="1" xfId="0" applyFont="1" applyFill="1" applyBorder="1" applyAlignment="1"/>
    <xf numFmtId="0" fontId="5" fillId="8" borderId="0" xfId="0" applyFont="1" applyFill="1" applyAlignment="1">
      <alignment vertical="center"/>
    </xf>
    <xf numFmtId="0" fontId="7" fillId="8" borderId="3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4" fillId="8" borderId="1" xfId="0" applyFont="1" applyFill="1" applyBorder="1" applyAlignment="1"/>
    <xf numFmtId="0" fontId="1" fillId="8" borderId="0" xfId="0" applyFont="1" applyFill="1" applyAlignment="1">
      <alignment vertical="center"/>
    </xf>
    <xf numFmtId="166" fontId="1" fillId="8" borderId="2" xfId="0" applyNumberFormat="1" applyFont="1" applyFill="1" applyBorder="1" applyAlignment="1">
      <alignment vertical="center"/>
    </xf>
    <xf numFmtId="0" fontId="0" fillId="8" borderId="0" xfId="0" applyFill="1" applyAlignment="1"/>
    <xf numFmtId="0" fontId="0" fillId="8" borderId="2" xfId="0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5" fillId="8" borderId="0" xfId="0" applyFont="1" applyFill="1" applyBorder="1" applyAlignment="1"/>
    <xf numFmtId="0" fontId="1" fillId="8" borderId="4" xfId="0" applyFont="1" applyFill="1" applyBorder="1" applyAlignment="1">
      <alignment vertical="center"/>
    </xf>
    <xf numFmtId="0" fontId="4" fillId="8" borderId="0" xfId="0" applyFont="1" applyFill="1" applyBorder="1" applyAlignment="1"/>
    <xf numFmtId="0" fontId="1" fillId="8" borderId="0" xfId="0" applyFont="1" applyFill="1" applyBorder="1" applyAlignment="1">
      <alignment vertical="center"/>
    </xf>
    <xf numFmtId="0" fontId="11" fillId="8" borderId="0" xfId="0" applyFont="1" applyFill="1" applyBorder="1" applyAlignment="1"/>
    <xf numFmtId="0" fontId="5" fillId="7" borderId="0" xfId="0" applyFont="1" applyFill="1" applyAlignment="1"/>
    <xf numFmtId="0" fontId="5" fillId="7" borderId="0" xfId="0" applyFont="1" applyFill="1" applyAlignment="1">
      <alignment vertical="center"/>
    </xf>
    <xf numFmtId="0" fontId="0" fillId="7" borderId="2" xfId="0" applyFill="1" applyBorder="1" applyAlignment="1">
      <alignment vertical="center"/>
    </xf>
    <xf numFmtId="0" fontId="0" fillId="7" borderId="3" xfId="0" applyFill="1" applyBorder="1" applyAlignment="1">
      <alignment vertical="center"/>
    </xf>
    <xf numFmtId="0" fontId="5" fillId="7" borderId="0" xfId="0" applyFont="1" applyFill="1" applyBorder="1" applyAlignment="1"/>
    <xf numFmtId="0" fontId="1" fillId="7" borderId="0" xfId="0" applyFont="1" applyFill="1" applyBorder="1" applyAlignment="1">
      <alignment vertical="center"/>
    </xf>
    <xf numFmtId="0" fontId="7" fillId="7" borderId="0" xfId="0" applyFont="1" applyFill="1" applyAlignment="1"/>
    <xf numFmtId="166" fontId="5" fillId="9" borderId="0" xfId="0" applyNumberFormat="1" applyFont="1" applyFill="1" applyBorder="1" applyAlignment="1">
      <alignment vertical="center"/>
    </xf>
    <xf numFmtId="0" fontId="5" fillId="9" borderId="0" xfId="0" applyFont="1" applyFill="1" applyAlignment="1">
      <alignment vertical="center"/>
    </xf>
    <xf numFmtId="164" fontId="4" fillId="7" borderId="0" xfId="4" applyFont="1" applyFill="1" applyAlignment="1">
      <alignment horizontal="right"/>
    </xf>
    <xf numFmtId="0" fontId="5" fillId="7" borderId="1" xfId="0" applyFont="1" applyFill="1" applyBorder="1" applyAlignment="1">
      <alignment horizontal="right"/>
    </xf>
    <xf numFmtId="0" fontId="0" fillId="7" borderId="0" xfId="0" applyFill="1" applyAlignment="1">
      <alignment vertical="center"/>
    </xf>
    <xf numFmtId="169" fontId="1" fillId="7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166" fontId="7" fillId="7" borderId="3" xfId="0" applyNumberFormat="1" applyFont="1" applyFill="1" applyBorder="1" applyAlignment="1">
      <alignment vertical="center"/>
    </xf>
    <xf numFmtId="166" fontId="7" fillId="7" borderId="0" xfId="0" applyNumberFormat="1" applyFont="1" applyFill="1" applyAlignment="1">
      <alignment vertical="center"/>
    </xf>
    <xf numFmtId="0" fontId="7" fillId="7" borderId="0" xfId="0" applyFont="1" applyFill="1" applyBorder="1" applyAlignment="1">
      <alignment vertical="center"/>
    </xf>
    <xf numFmtId="166" fontId="7" fillId="7" borderId="0" xfId="0" applyNumberFormat="1" applyFont="1" applyFill="1" applyBorder="1" applyAlignment="1">
      <alignment vertical="center"/>
    </xf>
    <xf numFmtId="167" fontId="7" fillId="7" borderId="2" xfId="0" applyNumberFormat="1" applyFont="1" applyFill="1" applyBorder="1" applyAlignment="1">
      <alignment vertical="center"/>
    </xf>
    <xf numFmtId="167" fontId="7" fillId="7" borderId="3" xfId="0" applyNumberFormat="1" applyFont="1" applyFill="1" applyBorder="1" applyAlignment="1">
      <alignment vertical="center"/>
    </xf>
    <xf numFmtId="166" fontId="0" fillId="7" borderId="2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/>
    </xf>
    <xf numFmtId="166" fontId="1" fillId="7" borderId="0" xfId="0" applyNumberFormat="1" applyFont="1" applyFill="1" applyBorder="1" applyAlignment="1">
      <alignment vertical="center"/>
    </xf>
    <xf numFmtId="167" fontId="0" fillId="7" borderId="2" xfId="3" applyNumberFormat="1" applyFont="1" applyFill="1" applyBorder="1" applyAlignment="1">
      <alignment vertical="center"/>
    </xf>
    <xf numFmtId="0" fontId="8" fillId="7" borderId="0" xfId="0" applyFont="1" applyFill="1" applyAlignment="1">
      <alignment vertical="top"/>
    </xf>
    <xf numFmtId="0" fontId="7" fillId="7" borderId="0" xfId="0" applyFont="1" applyFill="1" applyAlignment="1">
      <alignment vertical="top"/>
    </xf>
    <xf numFmtId="170" fontId="7" fillId="7" borderId="0" xfId="1" applyNumberFormat="1" applyFont="1" applyFill="1" applyBorder="1" applyAlignment="1"/>
    <xf numFmtId="169" fontId="0" fillId="7" borderId="2" xfId="0" applyNumberFormat="1" applyFill="1" applyBorder="1" applyAlignment="1">
      <alignment vertical="center"/>
    </xf>
    <xf numFmtId="166" fontId="0" fillId="7" borderId="2" xfId="0" applyNumberFormat="1" applyFill="1" applyBorder="1" applyAlignment="1">
      <alignment vertical="center" wrapText="1"/>
    </xf>
    <xf numFmtId="169" fontId="0" fillId="7" borderId="3" xfId="0" applyNumberFormat="1" applyFill="1" applyBorder="1" applyAlignment="1">
      <alignment vertical="center"/>
    </xf>
    <xf numFmtId="166" fontId="0" fillId="7" borderId="3" xfId="0" applyNumberFormat="1" applyFill="1" applyBorder="1" applyAlignment="1">
      <alignment vertical="center" wrapText="1"/>
    </xf>
    <xf numFmtId="166" fontId="1" fillId="7" borderId="3" xfId="0" applyNumberFormat="1" applyFont="1" applyFill="1" applyBorder="1" applyAlignment="1">
      <alignment vertical="center" wrapText="1"/>
    </xf>
    <xf numFmtId="0" fontId="0" fillId="7" borderId="4" xfId="0" applyFill="1" applyBorder="1" applyAlignment="1">
      <alignment vertical="center"/>
    </xf>
    <xf numFmtId="166" fontId="0" fillId="7" borderId="4" xfId="0" applyNumberFormat="1" applyFill="1" applyBorder="1" applyAlignment="1">
      <alignment vertical="center" wrapText="1"/>
    </xf>
    <xf numFmtId="166" fontId="1" fillId="7" borderId="4" xfId="0" applyNumberFormat="1" applyFont="1" applyFill="1" applyBorder="1" applyAlignment="1">
      <alignment vertical="center" wrapText="1"/>
    </xf>
    <xf numFmtId="164" fontId="0" fillId="7" borderId="2" xfId="0" applyNumberFormat="1" applyFill="1" applyBorder="1" applyAlignment="1">
      <alignment vertical="center" wrapText="1"/>
    </xf>
    <xf numFmtId="164" fontId="1" fillId="7" borderId="2" xfId="0" applyNumberFormat="1" applyFont="1" applyFill="1" applyBorder="1" applyAlignment="1">
      <alignment vertical="center" wrapText="1"/>
    </xf>
    <xf numFmtId="164" fontId="0" fillId="7" borderId="3" xfId="0" applyNumberFormat="1" applyFill="1" applyBorder="1" applyAlignment="1">
      <alignment vertical="center" wrapText="1"/>
    </xf>
    <xf numFmtId="164" fontId="1" fillId="7" borderId="3" xfId="0" applyNumberFormat="1" applyFont="1" applyFill="1" applyBorder="1" applyAlignment="1">
      <alignment vertical="center" wrapText="1"/>
    </xf>
    <xf numFmtId="0" fontId="0" fillId="7" borderId="0" xfId="0" applyFill="1" applyBorder="1" applyAlignment="1"/>
    <xf numFmtId="172" fontId="6" fillId="7" borderId="0" xfId="0" applyNumberFormat="1" applyFont="1" applyFill="1" applyBorder="1" applyAlignment="1">
      <alignment vertical="center"/>
    </xf>
    <xf numFmtId="2" fontId="6" fillId="7" borderId="0" xfId="0" applyNumberFormat="1" applyFont="1" applyFill="1" applyAlignment="1"/>
    <xf numFmtId="166" fontId="1" fillId="7" borderId="3" xfId="4" applyNumberFormat="1" applyFont="1" applyFill="1" applyBorder="1" applyAlignment="1">
      <alignment vertical="center"/>
    </xf>
    <xf numFmtId="170" fontId="1" fillId="7" borderId="0" xfId="1" applyNumberFormat="1" applyFont="1" applyFill="1" applyBorder="1" applyAlignment="1"/>
    <xf numFmtId="169" fontId="0" fillId="7" borderId="0" xfId="0" applyNumberFormat="1" applyFill="1" applyBorder="1" applyAlignment="1">
      <alignment vertical="center"/>
    </xf>
    <xf numFmtId="166" fontId="0" fillId="7" borderId="0" xfId="0" applyNumberFormat="1" applyFill="1" applyBorder="1" applyAlignment="1">
      <alignment vertical="center" wrapText="1"/>
    </xf>
    <xf numFmtId="166" fontId="0" fillId="7" borderId="0" xfId="4" applyNumberFormat="1" applyFont="1" applyFill="1" applyBorder="1" applyAlignment="1">
      <alignment vertical="center" wrapText="1"/>
    </xf>
    <xf numFmtId="166" fontId="5" fillId="9" borderId="2" xfId="0" applyNumberFormat="1" applyFont="1" applyFill="1" applyBorder="1" applyAlignment="1">
      <alignment vertical="center"/>
    </xf>
    <xf numFmtId="165" fontId="5" fillId="9" borderId="0" xfId="0" applyNumberFormat="1" applyFont="1" applyFill="1" applyAlignment="1">
      <alignment vertical="center"/>
    </xf>
    <xf numFmtId="0" fontId="4" fillId="8" borderId="0" xfId="0" applyFont="1" applyFill="1" applyAlignment="1">
      <alignment vertical="center"/>
    </xf>
    <xf numFmtId="166" fontId="4" fillId="7" borderId="0" xfId="0" applyNumberFormat="1" applyFont="1" applyFill="1" applyAlignment="1">
      <alignment vertical="center"/>
    </xf>
    <xf numFmtId="0" fontId="15" fillId="7" borderId="0" xfId="0" applyFont="1" applyFill="1" applyAlignment="1"/>
    <xf numFmtId="0" fontId="13" fillId="7" borderId="0" xfId="0" applyFont="1" applyFill="1" applyAlignment="1"/>
    <xf numFmtId="0" fontId="4" fillId="9" borderId="0" xfId="0" applyFont="1" applyFill="1"/>
    <xf numFmtId="0" fontId="4" fillId="9" borderId="0" xfId="0" applyFont="1" applyFill="1" applyBorder="1" applyAlignment="1">
      <alignment vertical="center"/>
    </xf>
    <xf numFmtId="0" fontId="4" fillId="9" borderId="0" xfId="0" applyFont="1" applyFill="1" applyAlignment="1">
      <alignment vertical="center" wrapText="1"/>
    </xf>
    <xf numFmtId="0" fontId="1" fillId="7" borderId="0" xfId="0" applyFont="1" applyFill="1"/>
    <xf numFmtId="0" fontId="19" fillId="7" borderId="0" xfId="0" applyFont="1" applyFill="1"/>
    <xf numFmtId="0" fontId="4" fillId="7" borderId="0" xfId="0" applyFont="1" applyFill="1"/>
    <xf numFmtId="0" fontId="1" fillId="7" borderId="0" xfId="0" applyFont="1" applyFill="1" applyBorder="1"/>
    <xf numFmtId="0" fontId="4" fillId="7" borderId="0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Border="1"/>
    <xf numFmtId="0" fontId="1" fillId="8" borderId="0" xfId="0" applyFont="1" applyFill="1"/>
    <xf numFmtId="0" fontId="19" fillId="8" borderId="0" xfId="0" applyFont="1" applyFill="1"/>
    <xf numFmtId="0" fontId="4" fillId="8" borderId="0" xfId="0" applyFont="1" applyFill="1"/>
    <xf numFmtId="0" fontId="1" fillId="8" borderId="0" xfId="0" applyFont="1" applyFill="1" applyBorder="1"/>
    <xf numFmtId="0" fontId="4" fillId="8" borderId="0" xfId="0" applyFont="1" applyFill="1" applyBorder="1" applyAlignment="1">
      <alignment vertical="center"/>
    </xf>
    <xf numFmtId="0" fontId="4" fillId="8" borderId="0" xfId="0" applyFont="1" applyFill="1" applyAlignment="1">
      <alignment vertical="center" wrapText="1"/>
    </xf>
    <xf numFmtId="0" fontId="4" fillId="8" borderId="0" xfId="0" applyFont="1" applyFill="1" applyBorder="1"/>
    <xf numFmtId="0" fontId="9" fillId="7" borderId="0" xfId="0" applyFont="1" applyFill="1"/>
    <xf numFmtId="165" fontId="4" fillId="7" borderId="0" xfId="0" applyNumberFormat="1" applyFont="1" applyFill="1" applyBorder="1" applyAlignment="1">
      <alignment vertical="center"/>
    </xf>
    <xf numFmtId="166" fontId="1" fillId="7" borderId="2" xfId="4" applyNumberFormat="1" applyFont="1" applyFill="1" applyBorder="1" applyAlignment="1">
      <alignment vertical="center"/>
    </xf>
    <xf numFmtId="166" fontId="4" fillId="7" borderId="0" xfId="4" applyNumberFormat="1" applyFont="1" applyFill="1" applyAlignment="1">
      <alignment vertical="center" wrapText="1"/>
    </xf>
    <xf numFmtId="166" fontId="4" fillId="7" borderId="0" xfId="4" applyNumberFormat="1" applyFont="1" applyFill="1" applyBorder="1" applyAlignment="1">
      <alignment vertical="center"/>
    </xf>
    <xf numFmtId="166" fontId="4" fillId="7" borderId="0" xfId="0" applyNumberFormat="1" applyFont="1" applyFill="1" applyBorder="1" applyAlignment="1">
      <alignment vertical="center"/>
    </xf>
    <xf numFmtId="166" fontId="1" fillId="7" borderId="0" xfId="4" applyNumberFormat="1" applyFont="1" applyFill="1" applyBorder="1" applyAlignment="1">
      <alignment vertical="center"/>
    </xf>
    <xf numFmtId="166" fontId="4" fillId="9" borderId="0" xfId="0" applyNumberFormat="1" applyFont="1" applyFill="1" applyAlignment="1">
      <alignment vertical="center" wrapText="1"/>
    </xf>
    <xf numFmtId="166" fontId="4" fillId="9" borderId="0" xfId="4" applyNumberFormat="1" applyFont="1" applyFill="1" applyAlignment="1">
      <alignment vertical="center" wrapText="1"/>
    </xf>
    <xf numFmtId="164" fontId="4" fillId="9" borderId="0" xfId="0" applyNumberFormat="1" applyFont="1" applyFill="1" applyAlignment="1">
      <alignment vertical="center"/>
    </xf>
    <xf numFmtId="0" fontId="11" fillId="11" borderId="0" xfId="0" applyFont="1" applyFill="1" applyAlignment="1"/>
    <xf numFmtId="0" fontId="9" fillId="11" borderId="0" xfId="0" applyFont="1" applyFill="1" applyAlignment="1"/>
    <xf numFmtId="0" fontId="1" fillId="11" borderId="0" xfId="0" applyFont="1" applyFill="1" applyAlignment="1"/>
    <xf numFmtId="0" fontId="19" fillId="11" borderId="0" xfId="0" applyFont="1" applyFill="1" applyAlignment="1"/>
    <xf numFmtId="0" fontId="18" fillId="11" borderId="0" xfId="0" applyFont="1" applyFill="1" applyAlignment="1"/>
    <xf numFmtId="0" fontId="0" fillId="11" borderId="0" xfId="0" applyFill="1" applyAlignment="1"/>
    <xf numFmtId="0" fontId="5" fillId="11" borderId="0" xfId="0" applyFont="1" applyFill="1" applyAlignment="1"/>
    <xf numFmtId="0" fontId="5" fillId="11" borderId="1" xfId="0" applyFont="1" applyFill="1" applyBorder="1" applyAlignment="1"/>
    <xf numFmtId="0" fontId="0" fillId="11" borderId="1" xfId="0" applyFill="1" applyBorder="1" applyAlignment="1"/>
    <xf numFmtId="0" fontId="5" fillId="11" borderId="0" xfId="0" applyFont="1" applyFill="1" applyAlignment="1">
      <alignment vertical="center"/>
    </xf>
    <xf numFmtId="0" fontId="7" fillId="11" borderId="3" xfId="0" applyFont="1" applyFill="1" applyBorder="1" applyAlignment="1">
      <alignment vertical="center"/>
    </xf>
    <xf numFmtId="0" fontId="7" fillId="11" borderId="0" xfId="0" applyFont="1" applyFill="1" applyAlignment="1">
      <alignment vertical="center"/>
    </xf>
    <xf numFmtId="0" fontId="4" fillId="11" borderId="0" xfId="0" applyFont="1" applyFill="1" applyAlignment="1"/>
    <xf numFmtId="0" fontId="1" fillId="11" borderId="0" xfId="0" applyFont="1" applyFill="1" applyBorder="1" applyAlignment="1">
      <alignment vertical="center"/>
    </xf>
    <xf numFmtId="0" fontId="7" fillId="11" borderId="0" xfId="0" applyFont="1" applyFill="1" applyBorder="1" applyAlignment="1">
      <alignment vertical="center"/>
    </xf>
    <xf numFmtId="0" fontId="1" fillId="11" borderId="2" xfId="0" applyFont="1" applyFill="1" applyBorder="1" applyAlignment="1">
      <alignment vertical="center"/>
    </xf>
    <xf numFmtId="0" fontId="7" fillId="11" borderId="2" xfId="0" applyFont="1" applyFill="1" applyBorder="1" applyAlignment="1">
      <alignment vertical="center"/>
    </xf>
    <xf numFmtId="0" fontId="1" fillId="11" borderId="3" xfId="0" applyFont="1" applyFill="1" applyBorder="1" applyAlignment="1">
      <alignment vertical="center"/>
    </xf>
    <xf numFmtId="0" fontId="7" fillId="11" borderId="0" xfId="0" applyFont="1" applyFill="1" applyAlignment="1"/>
    <xf numFmtId="0" fontId="0" fillId="11" borderId="3" xfId="0" applyFill="1" applyBorder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4" fillId="11" borderId="0" xfId="0" applyFont="1" applyFill="1" applyBorder="1" applyAlignment="1"/>
    <xf numFmtId="0" fontId="5" fillId="11" borderId="0" xfId="0" applyFont="1" applyFill="1" applyBorder="1" applyAlignment="1"/>
    <xf numFmtId="0" fontId="0" fillId="11" borderId="2" xfId="0" applyFill="1" applyBorder="1" applyAlignment="1">
      <alignment vertical="center"/>
    </xf>
    <xf numFmtId="0" fontId="4" fillId="11" borderId="1" xfId="0" applyFont="1" applyFill="1" applyBorder="1" applyAlignment="1"/>
    <xf numFmtId="166" fontId="1" fillId="11" borderId="2" xfId="0" applyNumberFormat="1" applyFont="1" applyFill="1" applyBorder="1" applyAlignment="1">
      <alignment vertical="center"/>
    </xf>
    <xf numFmtId="0" fontId="8" fillId="11" borderId="0" xfId="0" applyFont="1" applyFill="1" applyAlignment="1">
      <alignment vertical="top"/>
    </xf>
    <xf numFmtId="0" fontId="1" fillId="11" borderId="4" xfId="0" applyFont="1" applyFill="1" applyBorder="1" applyAlignment="1">
      <alignment vertical="center"/>
    </xf>
    <xf numFmtId="0" fontId="0" fillId="11" borderId="4" xfId="0" applyFill="1" applyBorder="1" applyAlignment="1">
      <alignment vertical="center"/>
    </xf>
    <xf numFmtId="0" fontId="6" fillId="11" borderId="0" xfId="0" applyFont="1" applyFill="1" applyAlignment="1"/>
    <xf numFmtId="0" fontId="4" fillId="11" borderId="0" xfId="0" applyFont="1" applyFill="1" applyAlignment="1">
      <alignment vertical="center"/>
    </xf>
    <xf numFmtId="0" fontId="0" fillId="11" borderId="0" xfId="0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8" fillId="11" borderId="0" xfId="0" applyFont="1" applyFill="1" applyAlignment="1">
      <alignment horizontal="left" vertical="top"/>
    </xf>
    <xf numFmtId="0" fontId="1" fillId="12" borderId="0" xfId="0" applyFont="1" applyFill="1"/>
    <xf numFmtId="0" fontId="4" fillId="12" borderId="1" xfId="0" applyFont="1" applyFill="1" applyBorder="1"/>
    <xf numFmtId="0" fontId="4" fillId="12" borderId="0" xfId="0" applyFont="1" applyFill="1" applyBorder="1" applyAlignment="1">
      <alignment vertical="center"/>
    </xf>
    <xf numFmtId="0" fontId="1" fillId="12" borderId="2" xfId="0" applyFont="1" applyFill="1" applyBorder="1" applyAlignment="1">
      <alignment vertical="center"/>
    </xf>
    <xf numFmtId="0" fontId="1" fillId="12" borderId="3" xfId="0" applyFont="1" applyFill="1" applyBorder="1" applyAlignment="1">
      <alignment vertical="center"/>
    </xf>
    <xf numFmtId="0" fontId="4" fillId="12" borderId="0" xfId="0" applyFont="1" applyFill="1" applyAlignment="1">
      <alignment vertical="center" wrapText="1"/>
    </xf>
    <xf numFmtId="0" fontId="1" fillId="12" borderId="0" xfId="0" applyFont="1" applyFill="1" applyBorder="1" applyAlignment="1">
      <alignment vertical="center"/>
    </xf>
    <xf numFmtId="0" fontId="1" fillId="12" borderId="0" xfId="0" applyFont="1" applyFill="1" applyAlignment="1">
      <alignment vertical="center" wrapText="1"/>
    </xf>
    <xf numFmtId="0" fontId="1" fillId="11" borderId="0" xfId="0" applyFont="1" applyFill="1"/>
    <xf numFmtId="0" fontId="4" fillId="11" borderId="1" xfId="0" applyFont="1" applyFill="1" applyBorder="1"/>
    <xf numFmtId="0" fontId="4" fillId="11" borderId="0" xfId="0" applyFont="1" applyFill="1"/>
    <xf numFmtId="0" fontId="4" fillId="11" borderId="0" xfId="0" applyFont="1" applyFill="1" applyBorder="1" applyAlignment="1">
      <alignment vertical="center"/>
    </xf>
    <xf numFmtId="0" fontId="4" fillId="12" borderId="0" xfId="0" applyFont="1" applyFill="1"/>
    <xf numFmtId="0" fontId="1" fillId="12" borderId="4" xfId="0" applyFont="1" applyFill="1" applyBorder="1" applyAlignment="1">
      <alignment vertical="center"/>
    </xf>
    <xf numFmtId="0" fontId="4" fillId="12" borderId="0" xfId="0" applyFont="1" applyFill="1" applyBorder="1"/>
    <xf numFmtId="0" fontId="4" fillId="8" borderId="1" xfId="0" applyFont="1" applyFill="1" applyBorder="1"/>
    <xf numFmtId="0" fontId="17" fillId="12" borderId="0" xfId="0" applyFont="1" applyFill="1"/>
    <xf numFmtId="0" fontId="4" fillId="7" borderId="1" xfId="0" applyFont="1" applyFill="1" applyBorder="1"/>
    <xf numFmtId="0" fontId="1" fillId="7" borderId="4" xfId="0" applyFont="1" applyFill="1" applyBorder="1" applyAlignment="1">
      <alignment vertical="center"/>
    </xf>
    <xf numFmtId="166" fontId="1" fillId="7" borderId="4" xfId="0" applyNumberFormat="1" applyFont="1" applyFill="1" applyBorder="1" applyAlignment="1">
      <alignment vertical="center"/>
    </xf>
    <xf numFmtId="0" fontId="17" fillId="7" borderId="2" xfId="0" applyFont="1" applyFill="1" applyBorder="1" applyAlignment="1">
      <alignment vertical="center"/>
    </xf>
    <xf numFmtId="166" fontId="1" fillId="7" borderId="2" xfId="0" applyNumberFormat="1" applyFont="1" applyFill="1" applyBorder="1" applyAlignment="1">
      <alignment horizontal="right" vertical="center"/>
    </xf>
    <xf numFmtId="166" fontId="4" fillId="9" borderId="0" xfId="0" applyNumberFormat="1" applyFont="1" applyFill="1" applyBorder="1" applyAlignment="1">
      <alignment vertical="center"/>
    </xf>
    <xf numFmtId="0" fontId="9" fillId="8" borderId="0" xfId="0" applyFont="1" applyFill="1"/>
    <xf numFmtId="0" fontId="4" fillId="8" borderId="2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left" vertical="center"/>
    </xf>
    <xf numFmtId="166" fontId="4" fillId="8" borderId="0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left" vertical="center"/>
    </xf>
    <xf numFmtId="0" fontId="9" fillId="11" borderId="0" xfId="0" applyFont="1" applyFill="1"/>
    <xf numFmtId="0" fontId="4" fillId="11" borderId="2" xfId="0" applyFont="1" applyFill="1" applyBorder="1" applyAlignment="1">
      <alignment vertical="center"/>
    </xf>
    <xf numFmtId="0" fontId="4" fillId="11" borderId="0" xfId="0" applyFont="1" applyFill="1" applyBorder="1" applyAlignment="1">
      <alignment horizontal="left" vertical="center"/>
    </xf>
    <xf numFmtId="166" fontId="4" fillId="11" borderId="0" xfId="0" applyNumberFormat="1" applyFont="1" applyFill="1" applyBorder="1" applyAlignment="1">
      <alignment vertical="center"/>
    </xf>
    <xf numFmtId="49" fontId="4" fillId="11" borderId="0" xfId="0" applyNumberFormat="1" applyFont="1" applyFill="1" applyBorder="1" applyAlignment="1">
      <alignment horizontal="left" vertical="center"/>
    </xf>
    <xf numFmtId="0" fontId="4" fillId="9" borderId="2" xfId="0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9" fontId="1" fillId="7" borderId="0" xfId="3" applyFont="1" applyFill="1" applyBorder="1" applyAlignment="1">
      <alignment vertical="center"/>
    </xf>
    <xf numFmtId="166" fontId="1" fillId="7" borderId="0" xfId="0" applyNumberFormat="1" applyFont="1" applyFill="1"/>
    <xf numFmtId="171" fontId="1" fillId="7" borderId="2" xfId="0" applyNumberFormat="1" applyFont="1" applyFill="1" applyBorder="1" applyAlignment="1">
      <alignment vertical="center"/>
    </xf>
    <xf numFmtId="171" fontId="1" fillId="7" borderId="3" xfId="0" applyNumberFormat="1" applyFont="1" applyFill="1" applyBorder="1" applyAlignment="1">
      <alignment vertical="center"/>
    </xf>
    <xf numFmtId="166" fontId="4" fillId="9" borderId="2" xfId="4" applyNumberFormat="1" applyFont="1" applyFill="1" applyBorder="1" applyAlignment="1">
      <alignment vertical="center"/>
    </xf>
    <xf numFmtId="166" fontId="4" fillId="9" borderId="2" xfId="0" applyNumberFormat="1" applyFont="1" applyFill="1" applyBorder="1" applyAlignment="1">
      <alignment vertical="center"/>
    </xf>
    <xf numFmtId="0" fontId="0" fillId="7" borderId="0" xfId="0" applyFill="1"/>
    <xf numFmtId="0" fontId="5" fillId="7" borderId="1" xfId="0" applyFont="1" applyFill="1" applyBorder="1"/>
    <xf numFmtId="0" fontId="5" fillId="7" borderId="0" xfId="0" applyFont="1" applyFill="1"/>
    <xf numFmtId="0" fontId="5" fillId="7" borderId="0" xfId="0" applyFont="1" applyFill="1" applyBorder="1" applyAlignment="1">
      <alignment vertical="center"/>
    </xf>
    <xf numFmtId="0" fontId="0" fillId="11" borderId="0" xfId="0" applyFill="1"/>
    <xf numFmtId="0" fontId="5" fillId="11" borderId="1" xfId="0" applyFont="1" applyFill="1" applyBorder="1"/>
    <xf numFmtId="0" fontId="5" fillId="11" borderId="0" xfId="0" applyFont="1" applyFill="1"/>
    <xf numFmtId="0" fontId="6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 wrapText="1"/>
    </xf>
    <xf numFmtId="0" fontId="1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0" fillId="8" borderId="0" xfId="0" applyFill="1"/>
    <xf numFmtId="0" fontId="5" fillId="8" borderId="1" xfId="0" applyFont="1" applyFill="1" applyBorder="1"/>
    <xf numFmtId="0" fontId="5" fillId="8" borderId="0" xfId="0" applyFont="1" applyFill="1"/>
    <xf numFmtId="0" fontId="6" fillId="8" borderId="0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vertical="center"/>
    </xf>
    <xf numFmtId="49" fontId="5" fillId="7" borderId="0" xfId="0" applyNumberFormat="1" applyFont="1" applyFill="1" applyAlignment="1">
      <alignment horizontal="right"/>
    </xf>
    <xf numFmtId="168" fontId="0" fillId="7" borderId="0" xfId="0" applyNumberFormat="1" applyFill="1"/>
    <xf numFmtId="168" fontId="5" fillId="7" borderId="0" xfId="0" applyNumberFormat="1" applyFont="1" applyFill="1"/>
    <xf numFmtId="168" fontId="1" fillId="7" borderId="0" xfId="0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49" fontId="7" fillId="11" borderId="0" xfId="0" applyNumberFormat="1" applyFont="1" applyFill="1" applyBorder="1" applyAlignment="1">
      <alignment vertical="center" wrapText="1"/>
    </xf>
    <xf numFmtId="0" fontId="1" fillId="11" borderId="2" xfId="0" quotePrefix="1" applyFont="1" applyFill="1" applyBorder="1" applyAlignment="1">
      <alignment vertical="center"/>
    </xf>
    <xf numFmtId="0" fontId="0" fillId="11" borderId="2" xfId="0" quotePrefix="1" applyFill="1" applyBorder="1" applyAlignment="1">
      <alignment vertical="center"/>
    </xf>
    <xf numFmtId="0" fontId="7" fillId="11" borderId="0" xfId="0" applyFont="1" applyFill="1"/>
    <xf numFmtId="0" fontId="5" fillId="11" borderId="0" xfId="0" applyFont="1" applyFill="1" applyAlignment="1">
      <alignment vertical="center" wrapText="1"/>
    </xf>
    <xf numFmtId="49" fontId="7" fillId="8" borderId="0" xfId="0" applyNumberFormat="1" applyFont="1" applyFill="1" applyBorder="1" applyAlignment="1">
      <alignment vertical="center" wrapText="1"/>
    </xf>
    <xf numFmtId="0" fontId="1" fillId="8" borderId="2" xfId="0" quotePrefix="1" applyFont="1" applyFill="1" applyBorder="1" applyAlignment="1">
      <alignment vertical="center"/>
    </xf>
    <xf numFmtId="0" fontId="0" fillId="8" borderId="2" xfId="0" quotePrefix="1" applyFill="1" applyBorder="1" applyAlignment="1">
      <alignment vertical="center"/>
    </xf>
    <xf numFmtId="0" fontId="7" fillId="8" borderId="0" xfId="0" applyFont="1" applyFill="1"/>
    <xf numFmtId="0" fontId="5" fillId="8" borderId="0" xfId="0" applyFont="1" applyFill="1" applyAlignment="1">
      <alignment vertical="center" wrapText="1"/>
    </xf>
    <xf numFmtId="49" fontId="0" fillId="11" borderId="0" xfId="0" applyNumberFormat="1" applyFill="1" applyBorder="1" applyAlignment="1">
      <alignment vertical="center"/>
    </xf>
    <xf numFmtId="0" fontId="7" fillId="11" borderId="0" xfId="0" applyNumberFormat="1" applyFont="1" applyFill="1" applyBorder="1" applyAlignment="1">
      <alignment vertical="center"/>
    </xf>
    <xf numFmtId="0" fontId="13" fillId="11" borderId="0" xfId="0" applyFont="1" applyFill="1"/>
    <xf numFmtId="0" fontId="5" fillId="9" borderId="3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 wrapText="1"/>
    </xf>
    <xf numFmtId="0" fontId="5" fillId="9" borderId="0" xfId="0" applyFont="1" applyFill="1" applyAlignment="1">
      <alignment vertical="center" wrapText="1"/>
    </xf>
    <xf numFmtId="49" fontId="4" fillId="7" borderId="9" xfId="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5" fillId="7" borderId="10" xfId="0" applyFont="1" applyFill="1" applyBorder="1" applyAlignment="1">
      <alignment horizontal="right"/>
    </xf>
    <xf numFmtId="49" fontId="5" fillId="7" borderId="9" xfId="0" applyNumberFormat="1" applyFont="1" applyFill="1" applyBorder="1" applyAlignment="1">
      <alignment horizontal="right"/>
    </xf>
    <xf numFmtId="0" fontId="1" fillId="7" borderId="8" xfId="0" applyFont="1" applyFill="1" applyBorder="1"/>
    <xf numFmtId="0" fontId="1" fillId="7" borderId="7" xfId="0" applyFont="1" applyFill="1" applyBorder="1"/>
    <xf numFmtId="0" fontId="0" fillId="7" borderId="7" xfId="0" applyFill="1" applyBorder="1"/>
    <xf numFmtId="0" fontId="0" fillId="7" borderId="8" xfId="0" applyFill="1" applyBorder="1"/>
    <xf numFmtId="166" fontId="1" fillId="7" borderId="5" xfId="0" applyNumberFormat="1" applyFont="1" applyFill="1" applyBorder="1" applyAlignment="1">
      <alignment vertical="center"/>
    </xf>
    <xf numFmtId="166" fontId="0" fillId="7" borderId="5" xfId="0" applyNumberFormat="1" applyFill="1" applyBorder="1" applyAlignment="1">
      <alignment vertical="center"/>
    </xf>
    <xf numFmtId="166" fontId="1" fillId="7" borderId="6" xfId="0" applyNumberFormat="1" applyFont="1" applyFill="1" applyBorder="1" applyAlignment="1">
      <alignment vertical="center"/>
    </xf>
    <xf numFmtId="166" fontId="1" fillId="7" borderId="7" xfId="0" applyNumberFormat="1" applyFont="1" applyFill="1" applyBorder="1" applyAlignment="1">
      <alignment vertical="center"/>
    </xf>
    <xf numFmtId="166" fontId="0" fillId="7" borderId="7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6" fontId="4" fillId="7" borderId="6" xfId="0" applyNumberFormat="1" applyFont="1" applyFill="1" applyBorder="1" applyAlignment="1">
      <alignment vertical="center"/>
    </xf>
    <xf numFmtId="166" fontId="5" fillId="7" borderId="6" xfId="0" applyNumberFormat="1" applyFont="1" applyFill="1" applyBorder="1" applyAlignment="1">
      <alignment vertical="center"/>
    </xf>
    <xf numFmtId="166" fontId="7" fillId="7" borderId="6" xfId="0" applyNumberFormat="1" applyFont="1" applyFill="1" applyBorder="1" applyAlignment="1">
      <alignment vertical="center"/>
    </xf>
    <xf numFmtId="0" fontId="7" fillId="7" borderId="0" xfId="0" applyFont="1" applyFill="1"/>
    <xf numFmtId="166" fontId="0" fillId="7" borderId="0" xfId="0" applyNumberFormat="1" applyFill="1"/>
    <xf numFmtId="49" fontId="5" fillId="7" borderId="1" xfId="0" applyNumberFormat="1" applyFont="1" applyFill="1" applyBorder="1" applyAlignment="1">
      <alignment horizontal="right"/>
    </xf>
    <xf numFmtId="49" fontId="5" fillId="7" borderId="10" xfId="0" applyNumberFormat="1" applyFont="1" applyFill="1" applyBorder="1" applyAlignment="1">
      <alignment horizontal="right"/>
    </xf>
    <xf numFmtId="166" fontId="5" fillId="7" borderId="9" xfId="0" applyNumberFormat="1" applyFont="1" applyFill="1" applyBorder="1" applyAlignment="1">
      <alignment horizontal="right"/>
    </xf>
    <xf numFmtId="0" fontId="0" fillId="7" borderId="0" xfId="0" applyFill="1" applyBorder="1"/>
    <xf numFmtId="166" fontId="0" fillId="7" borderId="7" xfId="0" applyNumberFormat="1" applyFill="1" applyBorder="1"/>
    <xf numFmtId="166" fontId="0" fillId="7" borderId="8" xfId="0" applyNumberFormat="1" applyFill="1" applyBorder="1"/>
    <xf numFmtId="0" fontId="5" fillId="7" borderId="0" xfId="0" applyFont="1" applyFill="1" applyAlignment="1">
      <alignment vertical="center" wrapText="1"/>
    </xf>
    <xf numFmtId="166" fontId="4" fillId="9" borderId="6" xfId="0" applyNumberFormat="1" applyFont="1" applyFill="1" applyBorder="1" applyAlignment="1">
      <alignment vertical="center"/>
    </xf>
    <xf numFmtId="166" fontId="4" fillId="9" borderId="7" xfId="0" applyNumberFormat="1" applyFont="1" applyFill="1" applyBorder="1" applyAlignment="1">
      <alignment vertical="center"/>
    </xf>
    <xf numFmtId="166" fontId="5" fillId="9" borderId="7" xfId="0" applyNumberFormat="1" applyFont="1" applyFill="1" applyBorder="1" applyAlignment="1">
      <alignment vertical="center"/>
    </xf>
    <xf numFmtId="166" fontId="5" fillId="9" borderId="6" xfId="0" applyNumberFormat="1" applyFont="1" applyFill="1" applyBorder="1" applyAlignment="1">
      <alignment vertical="center"/>
    </xf>
    <xf numFmtId="49" fontId="4" fillId="8" borderId="0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right" wrapText="1"/>
    </xf>
    <xf numFmtId="49" fontId="4" fillId="11" borderId="1" xfId="0" applyNumberFormat="1" applyFont="1" applyFill="1" applyBorder="1" applyAlignment="1">
      <alignment horizontal="left" wrapText="1"/>
    </xf>
    <xf numFmtId="166" fontId="1" fillId="11" borderId="0" xfId="0" applyNumberFormat="1" applyFont="1" applyFill="1" applyBorder="1" applyAlignment="1">
      <alignment vertical="center"/>
    </xf>
    <xf numFmtId="0" fontId="13" fillId="8" borderId="0" xfId="0" applyFont="1" applyFill="1"/>
    <xf numFmtId="0" fontId="7" fillId="8" borderId="2" xfId="0" applyFont="1" applyFill="1" applyBorder="1" applyAlignment="1">
      <alignment vertical="center"/>
    </xf>
    <xf numFmtId="0" fontId="0" fillId="9" borderId="0" xfId="0" applyFill="1"/>
    <xf numFmtId="0" fontId="5" fillId="9" borderId="0" xfId="0" applyFont="1" applyFill="1"/>
    <xf numFmtId="170" fontId="1" fillId="7" borderId="2" xfId="0" applyNumberFormat="1" applyFont="1" applyFill="1" applyBorder="1" applyAlignment="1">
      <alignment horizontal="right" vertical="center"/>
    </xf>
    <xf numFmtId="170" fontId="1" fillId="7" borderId="0" xfId="0" applyNumberFormat="1" applyFont="1" applyFill="1" applyBorder="1" applyAlignment="1">
      <alignment horizontal="right" vertical="center"/>
    </xf>
    <xf numFmtId="0" fontId="14" fillId="7" borderId="0" xfId="0" applyFont="1" applyFill="1"/>
    <xf numFmtId="0" fontId="13" fillId="7" borderId="0" xfId="0" applyFont="1" applyFill="1"/>
    <xf numFmtId="169" fontId="7" fillId="7" borderId="2" xfId="0" applyNumberFormat="1" applyFont="1" applyFill="1" applyBorder="1" applyAlignment="1">
      <alignment vertical="center"/>
    </xf>
    <xf numFmtId="166" fontId="7" fillId="7" borderId="2" xfId="4" applyNumberFormat="1" applyFont="1" applyFill="1" applyBorder="1" applyAlignment="1">
      <alignment vertical="center"/>
    </xf>
    <xf numFmtId="170" fontId="7" fillId="7" borderId="2" xfId="0" applyNumberFormat="1" applyFont="1" applyFill="1" applyBorder="1" applyAlignment="1">
      <alignment horizontal="right" vertical="center"/>
    </xf>
    <xf numFmtId="166" fontId="7" fillId="7" borderId="3" xfId="4" applyNumberFormat="1" applyFont="1" applyFill="1" applyBorder="1" applyAlignment="1">
      <alignment vertical="center"/>
    </xf>
    <xf numFmtId="170" fontId="7" fillId="7" borderId="3" xfId="3" applyNumberFormat="1" applyFont="1" applyFill="1" applyBorder="1" applyAlignment="1">
      <alignment horizontal="right" vertical="center"/>
    </xf>
    <xf numFmtId="170" fontId="1" fillId="7" borderId="2" xfId="4" applyNumberFormat="1" applyFont="1" applyFill="1" applyBorder="1" applyAlignment="1">
      <alignment vertical="center"/>
    </xf>
    <xf numFmtId="170" fontId="1" fillId="7" borderId="2" xfId="4" applyNumberFormat="1" applyFont="1" applyFill="1" applyBorder="1" applyAlignment="1">
      <alignment horizontal="right" vertical="center"/>
    </xf>
    <xf numFmtId="170" fontId="1" fillId="7" borderId="3" xfId="4" applyNumberFormat="1" applyFont="1" applyFill="1" applyBorder="1" applyAlignment="1">
      <alignment vertical="center"/>
    </xf>
    <xf numFmtId="170" fontId="1" fillId="7" borderId="3" xfId="4" applyNumberFormat="1" applyFont="1" applyFill="1" applyBorder="1" applyAlignment="1">
      <alignment horizontal="right" vertical="center"/>
    </xf>
    <xf numFmtId="170" fontId="1" fillId="7" borderId="0" xfId="4" applyNumberFormat="1" applyFont="1" applyFill="1" applyBorder="1" applyAlignment="1">
      <alignment vertical="center"/>
    </xf>
    <xf numFmtId="170" fontId="1" fillId="7" borderId="0" xfId="4" applyNumberFormat="1" applyFont="1" applyFill="1" applyBorder="1" applyAlignment="1">
      <alignment horizontal="right" vertical="center"/>
    </xf>
    <xf numFmtId="174" fontId="4" fillId="7" borderId="1" xfId="0" applyNumberFormat="1" applyFont="1" applyFill="1" applyBorder="1" applyAlignment="1">
      <alignment horizontal="right"/>
    </xf>
    <xf numFmtId="0" fontId="11" fillId="7" borderId="0" xfId="0" applyFont="1" applyFill="1"/>
    <xf numFmtId="169" fontId="4" fillId="9" borderId="2" xfId="0" applyNumberFormat="1" applyFont="1" applyFill="1" applyBorder="1" applyAlignment="1">
      <alignment vertical="center"/>
    </xf>
    <xf numFmtId="166" fontId="4" fillId="9" borderId="0" xfId="4" applyNumberFormat="1" applyFont="1" applyFill="1"/>
    <xf numFmtId="170" fontId="4" fillId="9" borderId="0" xfId="0" applyNumberFormat="1" applyFont="1" applyFill="1"/>
    <xf numFmtId="0" fontId="5" fillId="9" borderId="2" xfId="0" applyFont="1" applyFill="1" applyBorder="1" applyAlignment="1">
      <alignment vertical="center"/>
    </xf>
    <xf numFmtId="0" fontId="4" fillId="7" borderId="0" xfId="0" applyFont="1" applyFill="1" applyAlignment="1">
      <alignment horizontal="right"/>
    </xf>
    <xf numFmtId="166" fontId="0" fillId="7" borderId="2" xfId="4" applyNumberFormat="1" applyFont="1" applyFill="1" applyBorder="1" applyAlignment="1">
      <alignment vertical="center"/>
    </xf>
    <xf numFmtId="166" fontId="5" fillId="7" borderId="0" xfId="4" applyNumberFormat="1" applyFont="1" applyFill="1" applyBorder="1" applyAlignment="1">
      <alignment vertical="center"/>
    </xf>
    <xf numFmtId="0" fontId="5" fillId="11" borderId="1" xfId="0" applyFont="1" applyFill="1" applyBorder="1" applyAlignment="1">
      <alignment horizontal="right"/>
    </xf>
    <xf numFmtId="0" fontId="4" fillId="7" borderId="1" xfId="0" applyNumberFormat="1" applyFont="1" applyFill="1" applyBorder="1" applyAlignment="1">
      <alignment horizontal="right"/>
    </xf>
    <xf numFmtId="168" fontId="1" fillId="7" borderId="2" xfId="0" applyNumberFormat="1" applyFont="1" applyFill="1" applyBorder="1" applyAlignment="1">
      <alignment vertical="center"/>
    </xf>
    <xf numFmtId="164" fontId="1" fillId="7" borderId="2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168" fontId="0" fillId="7" borderId="2" xfId="0" applyNumberFormat="1" applyFill="1" applyBorder="1" applyAlignment="1">
      <alignment vertical="center"/>
    </xf>
    <xf numFmtId="0" fontId="4" fillId="10" borderId="1" xfId="0" applyFont="1" applyFill="1" applyBorder="1" applyAlignment="1"/>
    <xf numFmtId="0" fontId="19" fillId="11" borderId="0" xfId="0" applyFont="1" applyFill="1" applyBorder="1" applyAlignment="1"/>
    <xf numFmtId="0" fontId="4" fillId="8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vertical="center"/>
    </xf>
    <xf numFmtId="166" fontId="1" fillId="7" borderId="0" xfId="4" applyNumberFormat="1" applyFont="1" applyFill="1" applyBorder="1"/>
    <xf numFmtId="0" fontId="9" fillId="7" borderId="0" xfId="0" applyFont="1" applyFill="1" applyBorder="1"/>
    <xf numFmtId="164" fontId="4" fillId="9" borderId="0" xfId="0" applyNumberFormat="1" applyFont="1" applyFill="1" applyAlignment="1">
      <alignment vertical="center" wrapText="1"/>
    </xf>
    <xf numFmtId="0" fontId="1" fillId="3" borderId="0" xfId="0" applyFont="1" applyFill="1" applyBorder="1"/>
    <xf numFmtId="166" fontId="20" fillId="3" borderId="2" xfId="0" applyNumberFormat="1" applyFont="1" applyFill="1" applyBorder="1" applyAlignment="1">
      <alignment vertical="center"/>
    </xf>
    <xf numFmtId="166" fontId="4" fillId="9" borderId="3" xfId="0" applyNumberFormat="1" applyFont="1" applyFill="1" applyBorder="1" applyAlignment="1">
      <alignment vertical="center"/>
    </xf>
    <xf numFmtId="0" fontId="4" fillId="8" borderId="0" xfId="0" applyFont="1" applyFill="1" applyBorder="1" applyAlignment="1">
      <alignment horizontal="center"/>
    </xf>
    <xf numFmtId="0" fontId="1" fillId="8" borderId="6" xfId="0" applyFont="1" applyFill="1" applyBorder="1" applyAlignment="1"/>
    <xf numFmtId="0" fontId="4" fillId="11" borderId="1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1" fillId="11" borderId="6" xfId="0" applyFont="1" applyFill="1" applyBorder="1" applyAlignment="1"/>
    <xf numFmtId="0" fontId="4" fillId="8" borderId="7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0" fillId="8" borderId="6" xfId="0" applyFill="1" applyBorder="1" applyAlignment="1"/>
    <xf numFmtId="0" fontId="7" fillId="11" borderId="6" xfId="0" applyFont="1" applyFill="1" applyBorder="1" applyAlignment="1"/>
    <xf numFmtId="0" fontId="0" fillId="11" borderId="6" xfId="0" applyFill="1" applyBorder="1" applyAlignment="1"/>
    <xf numFmtId="0" fontId="4" fillId="11" borderId="0" xfId="0" applyFont="1" applyFill="1" applyBorder="1" applyAlignment="1">
      <alignment horizontal="center"/>
    </xf>
    <xf numFmtId="0" fontId="5" fillId="11" borderId="6" xfId="0" applyFont="1" applyFill="1" applyBorder="1" applyAlignment="1"/>
  </cellXfs>
  <cellStyles count="10">
    <cellStyle name="AFE" xfId="1"/>
    <cellStyle name="Normal" xfId="0" builtinId="0"/>
    <cellStyle name="Normal 2" xfId="5"/>
    <cellStyle name="Normal 3" xfId="9"/>
    <cellStyle name="Normal_Ark1" xfId="2"/>
    <cellStyle name="Prosent" xfId="3" builtinId="5"/>
    <cellStyle name="Prosent 2" xfId="6"/>
    <cellStyle name="Prosent 3" xfId="8"/>
    <cellStyle name="Tusenskille" xfId="4" builtinId="3"/>
    <cellStyle name="Tusenskille 2" xfId="7"/>
  </cellStyles>
  <dxfs count="0"/>
  <tableStyles count="0" defaultTableStyle="TableStyleMedium9" defaultPivotStyle="PivotStyleLight16"/>
  <colors>
    <mruColors>
      <color rgb="FFCCECFF"/>
      <color rgb="FFEEECE1"/>
      <color rgb="FFB7B1A9"/>
      <color rgb="FFFFFFFF"/>
      <color rgb="FFEEECE2"/>
      <color rgb="FFF2F2F2"/>
      <color rgb="FF809D18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 enableFormatConditionsCalculation="0">
    <tabColor indexed="30"/>
    <pageSetUpPr fitToPage="1"/>
  </sheetPr>
  <dimension ref="A2:L21"/>
  <sheetViews>
    <sheetView tabSelected="1" view="pageBreakPreview" zoomScale="70" zoomScaleNormal="90" zoomScaleSheetLayoutView="70" workbookViewId="0"/>
  </sheetViews>
  <sheetFormatPr baseColWidth="10" defaultRowHeight="12.75"/>
  <cols>
    <col min="1" max="1" width="8" customWidth="1"/>
    <col min="2" max="2" width="4" customWidth="1"/>
    <col min="3" max="3" width="50.140625" customWidth="1"/>
    <col min="4" max="4" width="4" customWidth="1"/>
    <col min="5" max="5" width="50.140625" customWidth="1"/>
  </cols>
  <sheetData>
    <row r="2" spans="1:1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114"/>
      <c r="B3" s="152" t="s">
        <v>332</v>
      </c>
      <c r="C3" s="153"/>
      <c r="D3" s="153"/>
      <c r="E3" s="153"/>
    </row>
    <row r="4" spans="1:12">
      <c r="A4" s="114"/>
      <c r="B4" s="153"/>
      <c r="C4" s="153"/>
      <c r="D4" s="153"/>
      <c r="E4" s="153"/>
    </row>
    <row r="5" spans="1:12" ht="20.25">
      <c r="A5" s="114"/>
      <c r="B5" s="159" t="s">
        <v>711</v>
      </c>
      <c r="C5" s="160"/>
      <c r="D5" s="308" t="s">
        <v>712</v>
      </c>
      <c r="E5" s="309"/>
    </row>
    <row r="6" spans="1:12" ht="12.75" customHeight="1">
      <c r="A6" s="114"/>
      <c r="B6" s="160"/>
      <c r="C6" s="160"/>
      <c r="D6" s="309"/>
      <c r="E6" s="309"/>
    </row>
    <row r="7" spans="1:12" ht="15.75">
      <c r="A7" s="114"/>
      <c r="B7" s="161" t="s">
        <v>336</v>
      </c>
      <c r="C7" s="160"/>
      <c r="D7" s="310" t="s">
        <v>337</v>
      </c>
      <c r="E7" s="309"/>
      <c r="F7" s="149"/>
      <c r="G7" s="149"/>
    </row>
    <row r="8" spans="1:12" ht="15">
      <c r="A8" s="114"/>
      <c r="B8" s="162" t="s">
        <v>339</v>
      </c>
      <c r="C8" s="162" t="s">
        <v>338</v>
      </c>
      <c r="D8" s="311" t="s">
        <v>339</v>
      </c>
      <c r="E8" s="311" t="s">
        <v>360</v>
      </c>
      <c r="F8" s="149"/>
      <c r="G8" s="149"/>
    </row>
    <row r="9" spans="1:12" ht="15">
      <c r="A9" s="114"/>
      <c r="B9" s="162" t="s">
        <v>340</v>
      </c>
      <c r="C9" s="162" t="s">
        <v>350</v>
      </c>
      <c r="D9" s="311" t="s">
        <v>340</v>
      </c>
      <c r="E9" s="311" t="s">
        <v>361</v>
      </c>
      <c r="F9" s="149"/>
      <c r="G9" s="149"/>
    </row>
    <row r="10" spans="1:12" ht="15">
      <c r="A10" s="114"/>
      <c r="B10" s="162" t="s">
        <v>341</v>
      </c>
      <c r="C10" s="162" t="s">
        <v>352</v>
      </c>
      <c r="D10" s="311" t="s">
        <v>341</v>
      </c>
      <c r="E10" s="311" t="s">
        <v>362</v>
      </c>
      <c r="F10" s="149"/>
      <c r="G10" s="149"/>
    </row>
    <row r="11" spans="1:12" ht="15">
      <c r="A11" s="114"/>
      <c r="B11" s="162" t="s">
        <v>342</v>
      </c>
      <c r="C11" s="162" t="s">
        <v>353</v>
      </c>
      <c r="D11" s="311" t="s">
        <v>342</v>
      </c>
      <c r="E11" s="311" t="s">
        <v>363</v>
      </c>
      <c r="F11" s="149"/>
      <c r="G11" s="149"/>
    </row>
    <row r="12" spans="1:12" ht="15">
      <c r="A12" s="114"/>
      <c r="B12" s="162" t="s">
        <v>343</v>
      </c>
      <c r="C12" s="162" t="s">
        <v>354</v>
      </c>
      <c r="D12" s="311" t="s">
        <v>343</v>
      </c>
      <c r="E12" s="311" t="s">
        <v>364</v>
      </c>
      <c r="F12" s="149"/>
      <c r="G12" s="149"/>
    </row>
    <row r="13" spans="1:12" ht="15">
      <c r="B13" s="162" t="s">
        <v>344</v>
      </c>
      <c r="C13" s="162" t="s">
        <v>355</v>
      </c>
      <c r="D13" s="311" t="s">
        <v>344</v>
      </c>
      <c r="E13" s="311" t="s">
        <v>365</v>
      </c>
      <c r="F13" s="149"/>
      <c r="G13" s="149"/>
    </row>
    <row r="14" spans="1:12" ht="15">
      <c r="B14" s="162" t="s">
        <v>345</v>
      </c>
      <c r="C14" s="162" t="s">
        <v>356</v>
      </c>
      <c r="D14" s="311" t="s">
        <v>345</v>
      </c>
      <c r="E14" s="311" t="s">
        <v>366</v>
      </c>
      <c r="F14" s="149"/>
      <c r="G14" s="149"/>
    </row>
    <row r="15" spans="1:12" ht="15">
      <c r="B15" s="162" t="s">
        <v>346</v>
      </c>
      <c r="C15" s="162" t="s">
        <v>357</v>
      </c>
      <c r="D15" s="311" t="s">
        <v>346</v>
      </c>
      <c r="E15" s="311" t="s">
        <v>367</v>
      </c>
      <c r="F15" s="149"/>
      <c r="G15" s="149"/>
    </row>
    <row r="16" spans="1:12" ht="15">
      <c r="B16" s="162" t="s">
        <v>347</v>
      </c>
      <c r="C16" s="162" t="s">
        <v>368</v>
      </c>
      <c r="D16" s="311" t="s">
        <v>347</v>
      </c>
      <c r="E16" s="311" t="s">
        <v>368</v>
      </c>
      <c r="F16" s="149"/>
      <c r="G16" s="149"/>
    </row>
    <row r="17" spans="2:7" ht="15">
      <c r="B17" s="162" t="s">
        <v>348</v>
      </c>
      <c r="C17" s="162" t="s">
        <v>358</v>
      </c>
      <c r="D17" s="311" t="s">
        <v>348</v>
      </c>
      <c r="E17" s="311" t="s">
        <v>369</v>
      </c>
      <c r="F17" s="149"/>
      <c r="G17" s="149"/>
    </row>
    <row r="18" spans="2:7" ht="15">
      <c r="B18" s="162" t="s">
        <v>349</v>
      </c>
      <c r="C18" s="162" t="s">
        <v>359</v>
      </c>
      <c r="D18" s="311" t="s">
        <v>349</v>
      </c>
      <c r="E18" s="311" t="s">
        <v>370</v>
      </c>
      <c r="F18" s="149"/>
      <c r="G18" s="149"/>
    </row>
    <row r="19" spans="2:7" ht="15">
      <c r="B19" s="149"/>
      <c r="C19" s="149"/>
      <c r="D19" s="149"/>
      <c r="E19" s="149"/>
      <c r="F19" s="149"/>
      <c r="G19" s="149"/>
    </row>
    <row r="20" spans="2:7" ht="15">
      <c r="B20" s="149"/>
      <c r="C20" s="149"/>
      <c r="D20" s="149"/>
      <c r="E20" s="149"/>
      <c r="F20" s="149"/>
      <c r="G20" s="149"/>
    </row>
    <row r="21" spans="2:7" ht="15">
      <c r="B21" s="149"/>
      <c r="C21" s="149"/>
      <c r="D21" s="149"/>
      <c r="E21" s="149"/>
      <c r="F21" s="149"/>
      <c r="G21" s="149"/>
    </row>
  </sheetData>
  <customSheetViews>
    <customSheetView guid="{A341D8C9-5CC0-4C53-B3E4-E55891765B05}" fitToPage="1" topLeftCell="A10">
      <selection activeCell="G39" sqref="G39"/>
      <pageMargins left="0.78740157499999996" right="0.78740157499999996" top="0.984251969" bottom="0.984251969" header="0.5" footer="0.5"/>
      <pageSetup paperSize="9" scale="5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orientation="landscape" verticalDpi="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3" enableFormatConditionsCalculation="0">
    <tabColor indexed="44"/>
    <pageSetUpPr fitToPage="1"/>
  </sheetPr>
  <dimension ref="A1:X245"/>
  <sheetViews>
    <sheetView view="pageBreakPreview" zoomScale="70" zoomScaleNormal="75" zoomScaleSheetLayoutView="70" workbookViewId="0">
      <pane xSplit="3" ySplit="8" topLeftCell="D9" activePane="bottomRight" state="frozen"/>
      <selection pane="topRight" activeCell="C1" sqref="C1"/>
      <selection pane="bottomLeft" activeCell="A16" sqref="A16"/>
      <selection pane="bottomRight"/>
    </sheetView>
  </sheetViews>
  <sheetFormatPr baseColWidth="10" defaultRowHeight="12.75"/>
  <cols>
    <col min="1" max="1" width="2.28515625" customWidth="1"/>
    <col min="2" max="2" width="41.5703125" customWidth="1"/>
    <col min="3" max="3" width="42.85546875" customWidth="1"/>
    <col min="4" max="5" width="12" bestFit="1" customWidth="1"/>
    <col min="6" max="6" width="10.28515625" bestFit="1" customWidth="1"/>
    <col min="7" max="7" width="12" bestFit="1" customWidth="1"/>
    <col min="8" max="8" width="10.28515625" bestFit="1" customWidth="1"/>
    <col min="9" max="9" width="14.140625" bestFit="1" customWidth="1"/>
    <col min="10" max="10" width="10.28515625" bestFit="1" customWidth="1"/>
    <col min="11" max="11" width="12.42578125" bestFit="1" customWidth="1"/>
    <col min="12" max="12" width="11.28515625" customWidth="1"/>
    <col min="13" max="13" width="11.5703125" customWidth="1"/>
    <col min="14" max="15" width="10.28515625" bestFit="1" customWidth="1"/>
    <col min="16" max="17" width="10.42578125" bestFit="1" customWidth="1"/>
    <col min="18" max="19" width="13" bestFit="1" customWidth="1"/>
    <col min="20" max="20" width="11.140625" customWidth="1"/>
    <col min="21" max="22" width="11.42578125" style="21"/>
  </cols>
  <sheetData>
    <row r="1" spans="1:22">
      <c r="A1" s="394"/>
      <c r="B1" s="394"/>
      <c r="C1" s="387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</row>
    <row r="2" spans="1:22" ht="20.25">
      <c r="A2" s="394"/>
      <c r="B2" s="292" t="s">
        <v>565</v>
      </c>
      <c r="C2" s="352" t="s">
        <v>80</v>
      </c>
      <c r="D2" s="297"/>
      <c r="E2" s="383"/>
      <c r="F2" s="383"/>
      <c r="G2" s="383"/>
      <c r="H2" s="383"/>
      <c r="I2" s="383"/>
      <c r="J2" s="297"/>
      <c r="K2" s="383"/>
      <c r="L2" s="383"/>
      <c r="M2" s="383"/>
      <c r="N2" s="383"/>
      <c r="O2" s="383"/>
      <c r="P2" s="383"/>
      <c r="Q2" s="383"/>
      <c r="R2" s="383"/>
      <c r="S2" s="383"/>
      <c r="T2" s="383"/>
    </row>
    <row r="3" spans="1:22" ht="14.25" customHeight="1">
      <c r="A3" s="394"/>
      <c r="B3" s="394"/>
      <c r="C3" s="370"/>
      <c r="D3" s="297"/>
      <c r="E3" s="383"/>
      <c r="F3" s="383"/>
      <c r="G3" s="383"/>
      <c r="H3" s="383"/>
      <c r="I3" s="383"/>
      <c r="J3" s="297"/>
      <c r="K3" s="383"/>
      <c r="L3" s="383"/>
      <c r="M3" s="383"/>
      <c r="N3" s="383"/>
      <c r="O3" s="383"/>
      <c r="P3" s="383"/>
      <c r="Q3" s="383"/>
      <c r="R3" s="383"/>
      <c r="S3" s="383"/>
      <c r="T3" s="383"/>
    </row>
    <row r="4" spans="1:22" ht="14.1" customHeight="1">
      <c r="A4" s="394"/>
      <c r="B4" s="394"/>
      <c r="C4" s="370"/>
      <c r="D4" s="500" t="s">
        <v>391</v>
      </c>
      <c r="E4" s="503"/>
      <c r="F4" s="503"/>
      <c r="G4" s="503"/>
      <c r="H4" s="503"/>
      <c r="I4" s="503"/>
      <c r="J4" s="503"/>
      <c r="K4" s="503"/>
      <c r="L4" s="383"/>
      <c r="M4" s="383"/>
      <c r="N4" s="383"/>
      <c r="O4" s="383"/>
      <c r="P4" s="383"/>
      <c r="Q4" s="383"/>
      <c r="R4" s="383"/>
      <c r="S4" s="383"/>
      <c r="T4" s="383"/>
    </row>
    <row r="5" spans="1:22" ht="14.1" customHeight="1">
      <c r="A5" s="394"/>
      <c r="B5" s="394"/>
      <c r="C5" s="387"/>
      <c r="D5" s="507" t="s">
        <v>173</v>
      </c>
      <c r="E5" s="507"/>
      <c r="F5" s="507"/>
      <c r="G5" s="507"/>
      <c r="H5" s="507"/>
      <c r="I5" s="507"/>
      <c r="J5" s="507"/>
      <c r="K5" s="507"/>
      <c r="L5" s="383"/>
      <c r="M5" s="383"/>
      <c r="N5" s="383"/>
      <c r="O5" s="383"/>
      <c r="P5" s="383"/>
      <c r="Q5" s="383"/>
      <c r="R5" s="383"/>
      <c r="S5" s="383"/>
      <c r="T5" s="383"/>
    </row>
    <row r="6" spans="1:22" ht="14.1" customHeight="1">
      <c r="A6" s="394"/>
      <c r="B6" s="394"/>
      <c r="C6" s="387"/>
      <c r="D6" s="500" t="s">
        <v>568</v>
      </c>
      <c r="E6" s="501"/>
      <c r="F6" s="500" t="s">
        <v>572</v>
      </c>
      <c r="G6" s="501"/>
      <c r="H6" s="506" t="s">
        <v>574</v>
      </c>
      <c r="I6" s="501"/>
      <c r="J6" s="506" t="s">
        <v>575</v>
      </c>
      <c r="K6" s="501"/>
      <c r="L6" s="506" t="s">
        <v>375</v>
      </c>
      <c r="M6" s="508"/>
      <c r="N6" s="506" t="s">
        <v>576</v>
      </c>
      <c r="O6" s="508"/>
      <c r="P6" s="500" t="s">
        <v>577</v>
      </c>
      <c r="Q6" s="501"/>
      <c r="R6" s="500" t="s">
        <v>518</v>
      </c>
      <c r="S6" s="508"/>
      <c r="T6" s="383"/>
    </row>
    <row r="7" spans="1:22" ht="14.1" customHeight="1">
      <c r="A7" s="394"/>
      <c r="B7" s="292" t="s">
        <v>720</v>
      </c>
      <c r="C7" s="352" t="s">
        <v>721</v>
      </c>
      <c r="D7" s="511" t="s">
        <v>569</v>
      </c>
      <c r="E7" s="505"/>
      <c r="F7" s="511" t="s">
        <v>573</v>
      </c>
      <c r="G7" s="505"/>
      <c r="H7" s="504" t="s">
        <v>127</v>
      </c>
      <c r="I7" s="505"/>
      <c r="J7" s="504" t="s">
        <v>100</v>
      </c>
      <c r="K7" s="505"/>
      <c r="L7" s="504" t="s">
        <v>162</v>
      </c>
      <c r="M7" s="509"/>
      <c r="N7" s="504" t="s">
        <v>170</v>
      </c>
      <c r="O7" s="510"/>
      <c r="P7" s="511" t="s">
        <v>571</v>
      </c>
      <c r="Q7" s="512"/>
      <c r="R7" s="511" t="s">
        <v>99</v>
      </c>
      <c r="S7" s="510"/>
      <c r="T7" s="383"/>
    </row>
    <row r="8" spans="1:22" ht="14.1" customHeight="1">
      <c r="A8" s="394"/>
      <c r="B8" s="395" t="s">
        <v>334</v>
      </c>
      <c r="C8" s="388" t="s">
        <v>167</v>
      </c>
      <c r="D8" s="196">
        <v>2011</v>
      </c>
      <c r="E8" s="422" t="s">
        <v>722</v>
      </c>
      <c r="F8" s="196">
        <f t="shared" ref="F8:K8" si="0">D8</f>
        <v>2011</v>
      </c>
      <c r="G8" s="422" t="str">
        <f t="shared" si="0"/>
        <v>2010</v>
      </c>
      <c r="H8" s="423">
        <f t="shared" si="0"/>
        <v>2011</v>
      </c>
      <c r="I8" s="422" t="str">
        <f t="shared" si="0"/>
        <v>2010</v>
      </c>
      <c r="J8" s="423">
        <f t="shared" si="0"/>
        <v>2011</v>
      </c>
      <c r="K8" s="422" t="str">
        <f t="shared" si="0"/>
        <v>2010</v>
      </c>
      <c r="L8" s="424">
        <f>H8</f>
        <v>2011</v>
      </c>
      <c r="M8" s="425" t="str">
        <f>K8</f>
        <v>2010</v>
      </c>
      <c r="N8" s="424">
        <f>H8</f>
        <v>2011</v>
      </c>
      <c r="O8" s="425" t="str">
        <f t="shared" ref="O8:S8" si="1">M8</f>
        <v>2010</v>
      </c>
      <c r="P8" s="235">
        <f>N8</f>
        <v>2011</v>
      </c>
      <c r="Q8" s="235" t="str">
        <f>O8</f>
        <v>2010</v>
      </c>
      <c r="R8" s="235">
        <f t="shared" si="1"/>
        <v>2011</v>
      </c>
      <c r="S8" s="425" t="str">
        <f t="shared" si="1"/>
        <v>2010</v>
      </c>
      <c r="T8" s="383"/>
    </row>
    <row r="9" spans="1:22" ht="14.1" customHeight="1">
      <c r="A9" s="394"/>
      <c r="B9" s="396" t="s">
        <v>578</v>
      </c>
      <c r="C9" s="389" t="s">
        <v>84</v>
      </c>
      <c r="D9" s="285"/>
      <c r="E9" s="426"/>
      <c r="F9" s="285"/>
      <c r="G9" s="426"/>
      <c r="H9" s="427"/>
      <c r="I9" s="426"/>
      <c r="J9" s="427"/>
      <c r="K9" s="426"/>
      <c r="L9" s="428"/>
      <c r="M9" s="429"/>
      <c r="N9" s="428"/>
      <c r="O9" s="429"/>
      <c r="P9" s="428"/>
      <c r="Q9" s="429"/>
      <c r="R9" s="428"/>
      <c r="S9" s="429"/>
      <c r="T9" s="383"/>
    </row>
    <row r="10" spans="1:22" ht="14.1" customHeight="1">
      <c r="A10" s="394"/>
      <c r="B10" s="218" t="s">
        <v>579</v>
      </c>
      <c r="C10" s="331" t="s">
        <v>194</v>
      </c>
      <c r="D10" s="202">
        <v>2047.934</v>
      </c>
      <c r="E10" s="430">
        <v>1892.172</v>
      </c>
      <c r="F10" s="202">
        <v>1356.2669999999998</v>
      </c>
      <c r="G10" s="430">
        <v>1348.2360000000001</v>
      </c>
      <c r="H10" s="202">
        <v>907.29399999999987</v>
      </c>
      <c r="I10" s="430">
        <v>922.48299999999983</v>
      </c>
      <c r="J10" s="202">
        <v>95.186999999999998</v>
      </c>
      <c r="K10" s="430">
        <v>116.99000000000001</v>
      </c>
      <c r="L10" s="245">
        <v>146.904</v>
      </c>
      <c r="M10" s="431">
        <v>124.27900000000001</v>
      </c>
      <c r="N10" s="245">
        <v>222.34099999999998</v>
      </c>
      <c r="O10" s="431">
        <v>193.34899999999999</v>
      </c>
      <c r="P10" s="245">
        <v>161.53200000000038</v>
      </c>
      <c r="Q10" s="431">
        <v>154.43</v>
      </c>
      <c r="R10" s="245">
        <v>4937.4589999999998</v>
      </c>
      <c r="S10" s="431">
        <v>4751.9390000000012</v>
      </c>
      <c r="T10" s="383"/>
    </row>
    <row r="11" spans="1:22" ht="16.5" customHeight="1">
      <c r="A11" s="394"/>
      <c r="B11" s="170" t="s">
        <v>580</v>
      </c>
      <c r="C11" s="324" t="s">
        <v>570</v>
      </c>
      <c r="D11" s="248"/>
      <c r="E11" s="432"/>
      <c r="F11" s="248"/>
      <c r="G11" s="432"/>
      <c r="H11" s="433"/>
      <c r="I11" s="432"/>
      <c r="J11" s="433"/>
      <c r="K11" s="432"/>
      <c r="L11" s="434"/>
      <c r="M11" s="435"/>
      <c r="N11" s="434"/>
      <c r="O11" s="435"/>
      <c r="P11" s="434"/>
      <c r="Q11" s="435"/>
      <c r="R11" s="434"/>
      <c r="S11" s="435"/>
      <c r="T11" s="383"/>
    </row>
    <row r="12" spans="1:22" s="17" customFormat="1" ht="14.1" customHeight="1">
      <c r="A12" s="396"/>
      <c r="B12" s="419" t="s">
        <v>581</v>
      </c>
      <c r="C12" s="419" t="s">
        <v>85</v>
      </c>
      <c r="D12" s="364">
        <v>2047.934</v>
      </c>
      <c r="E12" s="448">
        <v>1892.172</v>
      </c>
      <c r="F12" s="364">
        <v>1356.2669999999998</v>
      </c>
      <c r="G12" s="448">
        <v>1348.2360000000001</v>
      </c>
      <c r="H12" s="449">
        <v>907.29399999999987</v>
      </c>
      <c r="I12" s="448">
        <v>922.48299999999983</v>
      </c>
      <c r="J12" s="449">
        <v>95.186999999999998</v>
      </c>
      <c r="K12" s="448">
        <v>116.99000000000001</v>
      </c>
      <c r="L12" s="450">
        <v>146.904</v>
      </c>
      <c r="M12" s="451">
        <v>124.27900000000001</v>
      </c>
      <c r="N12" s="450">
        <v>222.34099999999998</v>
      </c>
      <c r="O12" s="451">
        <v>193.34899999999999</v>
      </c>
      <c r="P12" s="450">
        <v>161.53200000000038</v>
      </c>
      <c r="Q12" s="451">
        <v>154.43</v>
      </c>
      <c r="R12" s="450">
        <v>4937.4589999999998</v>
      </c>
      <c r="S12" s="451">
        <v>4751.9390000000012</v>
      </c>
      <c r="T12" s="385"/>
      <c r="U12" s="3"/>
      <c r="V12" s="3"/>
    </row>
    <row r="13" spans="1:22" ht="6.95" customHeight="1">
      <c r="A13" s="394"/>
      <c r="B13" s="411"/>
      <c r="C13" s="406"/>
      <c r="D13" s="248"/>
      <c r="E13" s="432"/>
      <c r="F13" s="248"/>
      <c r="G13" s="432"/>
      <c r="H13" s="433"/>
      <c r="I13" s="432"/>
      <c r="J13" s="433"/>
      <c r="K13" s="432"/>
      <c r="L13" s="434"/>
      <c r="M13" s="435"/>
      <c r="N13" s="434"/>
      <c r="O13" s="435"/>
      <c r="P13" s="434"/>
      <c r="Q13" s="435"/>
      <c r="R13" s="434"/>
      <c r="S13" s="435"/>
      <c r="T13" s="383"/>
    </row>
    <row r="14" spans="1:22" ht="12.75" customHeight="1">
      <c r="A14" s="394"/>
      <c r="B14" s="412" t="s">
        <v>583</v>
      </c>
      <c r="C14" s="407" t="s">
        <v>251</v>
      </c>
      <c r="D14" s="202">
        <v>-1305.4719999999998</v>
      </c>
      <c r="E14" s="430">
        <v>-1365.7160000000001</v>
      </c>
      <c r="F14" s="202">
        <v>-969.10400000000004</v>
      </c>
      <c r="G14" s="430">
        <v>-1103.4459999999999</v>
      </c>
      <c r="H14" s="202">
        <v>-670.41499999999996</v>
      </c>
      <c r="I14" s="430">
        <v>-696.3549999999999</v>
      </c>
      <c r="J14" s="202">
        <v>-67.512</v>
      </c>
      <c r="K14" s="430">
        <v>-70.240000000000009</v>
      </c>
      <c r="L14" s="245">
        <v>-109.842</v>
      </c>
      <c r="M14" s="431">
        <v>-89.356000000000009</v>
      </c>
      <c r="N14" s="245">
        <v>-129.28199999999998</v>
      </c>
      <c r="O14" s="431">
        <v>-126.03800000000001</v>
      </c>
      <c r="P14" s="245">
        <v>-46.96100000000024</v>
      </c>
      <c r="Q14" s="431">
        <v>-33.5</v>
      </c>
      <c r="R14" s="245">
        <v>-3298.5870000000004</v>
      </c>
      <c r="S14" s="431">
        <v>-3484.6510000000007</v>
      </c>
      <c r="T14" s="383"/>
    </row>
    <row r="15" spans="1:22" ht="12.75" customHeight="1">
      <c r="A15" s="394"/>
      <c r="B15" s="218" t="s">
        <v>582</v>
      </c>
      <c r="C15" s="331" t="s">
        <v>91</v>
      </c>
      <c r="D15" s="202">
        <v>-315.75899999999996</v>
      </c>
      <c r="E15" s="430">
        <v>-296.67500000000001</v>
      </c>
      <c r="F15" s="202">
        <v>-195.21300000000002</v>
      </c>
      <c r="G15" s="430">
        <v>-179.50800000000001</v>
      </c>
      <c r="H15" s="202">
        <v>-158.792</v>
      </c>
      <c r="I15" s="430">
        <v>-175.54</v>
      </c>
      <c r="J15" s="202">
        <v>-29.937999999999999</v>
      </c>
      <c r="K15" s="430">
        <v>-38.514000000000003</v>
      </c>
      <c r="L15" s="245">
        <v>-41.475999999999999</v>
      </c>
      <c r="M15" s="431">
        <v>-39.164000000000001</v>
      </c>
      <c r="N15" s="245">
        <v>-81.843999999999994</v>
      </c>
      <c r="O15" s="431">
        <v>-65.823999999999998</v>
      </c>
      <c r="P15" s="245">
        <v>-223.35399999999979</v>
      </c>
      <c r="Q15" s="431">
        <v>-237.2099999999997</v>
      </c>
      <c r="R15" s="245">
        <v>-1046.3759999999997</v>
      </c>
      <c r="S15" s="431">
        <v>-1032.4349999999995</v>
      </c>
      <c r="T15" s="383"/>
    </row>
    <row r="16" spans="1:22" ht="12.75" customHeight="1">
      <c r="A16" s="394"/>
      <c r="B16" s="413" t="s">
        <v>584</v>
      </c>
      <c r="C16" s="408" t="s">
        <v>245</v>
      </c>
      <c r="D16" s="202"/>
      <c r="E16" s="430"/>
      <c r="F16" s="202"/>
      <c r="G16" s="430"/>
      <c r="H16" s="202"/>
      <c r="I16" s="430"/>
      <c r="J16" s="202"/>
      <c r="K16" s="430"/>
      <c r="L16" s="245">
        <v>6.1420000000000003</v>
      </c>
      <c r="M16" s="431">
        <v>-2.4279999999999999</v>
      </c>
      <c r="N16" s="245">
        <v>6.8769999999999989</v>
      </c>
      <c r="O16" s="431">
        <v>8.8520000000000003</v>
      </c>
      <c r="P16" s="245">
        <v>639.38</v>
      </c>
      <c r="Q16" s="431">
        <v>288.45800000000031</v>
      </c>
      <c r="R16" s="245">
        <v>652.399</v>
      </c>
      <c r="S16" s="431">
        <v>294.88200000000029</v>
      </c>
      <c r="T16" s="383"/>
    </row>
    <row r="17" spans="1:22" ht="6.75" customHeight="1">
      <c r="A17" s="394"/>
      <c r="B17" s="171"/>
      <c r="C17" s="339"/>
      <c r="D17" s="248"/>
      <c r="E17" s="432"/>
      <c r="F17" s="248"/>
      <c r="G17" s="432"/>
      <c r="H17" s="248"/>
      <c r="I17" s="432"/>
      <c r="J17" s="248"/>
      <c r="K17" s="432"/>
      <c r="L17" s="247"/>
      <c r="M17" s="435"/>
      <c r="N17" s="247"/>
      <c r="O17" s="435"/>
      <c r="P17" s="247"/>
      <c r="Q17" s="435"/>
      <c r="R17" s="247"/>
      <c r="S17" s="435"/>
      <c r="T17" s="383"/>
    </row>
    <row r="18" spans="1:22" s="17" customFormat="1" ht="28.5" customHeight="1">
      <c r="A18" s="396"/>
      <c r="B18" s="420" t="s">
        <v>585</v>
      </c>
      <c r="C18" s="420" t="s">
        <v>124</v>
      </c>
      <c r="D18" s="364">
        <v>426.70300000000026</v>
      </c>
      <c r="E18" s="448">
        <v>229.78099999999989</v>
      </c>
      <c r="F18" s="364">
        <v>191.94999999999976</v>
      </c>
      <c r="G18" s="448">
        <v>65.282000000000181</v>
      </c>
      <c r="H18" s="364">
        <v>78.086999999999904</v>
      </c>
      <c r="I18" s="448">
        <v>50.587999999999937</v>
      </c>
      <c r="J18" s="364">
        <v>-2.2630000000000017</v>
      </c>
      <c r="K18" s="448">
        <v>8.2359999999999971</v>
      </c>
      <c r="L18" s="232">
        <v>1.7279999999999989</v>
      </c>
      <c r="M18" s="451">
        <v>-6.6689999999999996</v>
      </c>
      <c r="N18" s="232">
        <v>18.092000000000002</v>
      </c>
      <c r="O18" s="451">
        <v>10.338999999999981</v>
      </c>
      <c r="P18" s="232">
        <v>530.59700000000032</v>
      </c>
      <c r="Q18" s="451">
        <v>172.17800000000062</v>
      </c>
      <c r="R18" s="232">
        <v>1244.8949999999995</v>
      </c>
      <c r="S18" s="451">
        <v>529.73500000000126</v>
      </c>
      <c r="T18" s="385"/>
      <c r="U18" s="3"/>
      <c r="V18" s="3"/>
    </row>
    <row r="19" spans="1:22" s="17" customFormat="1" ht="14.1" hidden="1" customHeight="1">
      <c r="A19" s="396"/>
      <c r="B19" s="396"/>
      <c r="C19" s="410" t="s">
        <v>86</v>
      </c>
      <c r="D19" s="302" t="e">
        <f>'3. Finance'!#REF!</f>
        <v>#REF!</v>
      </c>
      <c r="E19" s="436" t="e">
        <f>+'3. Finance'!#REF!</f>
        <v>#REF!</v>
      </c>
      <c r="F19" s="302" t="e">
        <f>+'3. Finance'!#REF!</f>
        <v>#REF!</v>
      </c>
      <c r="G19" s="436" t="e">
        <f>+'3. Finance'!#REF!</f>
        <v>#REF!</v>
      </c>
      <c r="H19" s="302" t="e">
        <f>+'3. Finance'!#REF!</f>
        <v>#REF!</v>
      </c>
      <c r="I19" s="436" t="e">
        <f>+'3. Finance'!#REF!</f>
        <v>#REF!</v>
      </c>
      <c r="J19" s="302" t="e">
        <f>+'3. Finance'!#REF!</f>
        <v>#REF!</v>
      </c>
      <c r="K19" s="436" t="e">
        <f>+'3. Finance'!#REF!</f>
        <v>#REF!</v>
      </c>
      <c r="L19" s="405" t="e">
        <f>'3. Finance'!#REF!</f>
        <v>#REF!</v>
      </c>
      <c r="M19" s="437" t="e">
        <f>'3. Finance'!#REF!</f>
        <v>#REF!</v>
      </c>
      <c r="N19" s="405" t="e">
        <f>+'3. Finance'!#REF!</f>
        <v>#REF!</v>
      </c>
      <c r="O19" s="437" t="e">
        <f>+'3. Finance'!#REF!</f>
        <v>#REF!</v>
      </c>
      <c r="P19" s="405" t="e">
        <f>'3. Finance'!#REF!+'5. Financial position'!#REF!+(#REF!/1000)+(#REF!/1000)+(#REF!/1000)+(#REF!/1000)-(#REF!/1000)</f>
        <v>#REF!</v>
      </c>
      <c r="Q19" s="437" t="e">
        <f>'3. Finance'!#REF!+'5. Financial position'!#REF!+(#REF!/1000)+(#REF!/1000)+(#REF!/1000)</f>
        <v>#REF!</v>
      </c>
      <c r="R19" s="405" t="e">
        <f>D19+F19+H19+J19+L19+N19+#REF!+P19</f>
        <v>#REF!</v>
      </c>
      <c r="S19" s="437" t="e">
        <f>E19+G19+I19+K19+M19+O19+#REF!+Q19</f>
        <v>#REF!</v>
      </c>
      <c r="T19" s="385"/>
      <c r="U19" s="3"/>
      <c r="V19" s="3"/>
    </row>
    <row r="20" spans="1:22" s="17" customFormat="1" ht="14.1" hidden="1" customHeight="1">
      <c r="A20" s="396"/>
      <c r="B20" s="396"/>
      <c r="C20" s="406" t="s">
        <v>113</v>
      </c>
      <c r="D20" s="302"/>
      <c r="E20" s="302"/>
      <c r="F20" s="302"/>
      <c r="G20" s="302"/>
      <c r="H20" s="302"/>
      <c r="I20" s="302"/>
      <c r="J20" s="302"/>
      <c r="K20" s="302"/>
      <c r="L20" s="405" t="e">
        <f>+L18-L19</f>
        <v>#REF!</v>
      </c>
      <c r="M20" s="405" t="e">
        <f>+M18-M19</f>
        <v>#REF!</v>
      </c>
      <c r="N20" s="405"/>
      <c r="O20" s="405"/>
      <c r="P20" s="405"/>
      <c r="Q20" s="437"/>
      <c r="R20" s="242" t="e">
        <f>'5. Financial position'!#REF!</f>
        <v>#REF!</v>
      </c>
      <c r="S20" s="438" t="e">
        <f>'5. Financial position'!#REF!</f>
        <v>#REF!</v>
      </c>
      <c r="T20" s="385"/>
      <c r="U20" s="3"/>
      <c r="V20" s="3"/>
    </row>
    <row r="21" spans="1:22" s="18" customFormat="1" ht="14.1" hidden="1" customHeight="1">
      <c r="A21" s="414"/>
      <c r="B21" s="414"/>
      <c r="C21" s="406" t="s">
        <v>87</v>
      </c>
      <c r="D21" s="248"/>
      <c r="E21" s="248"/>
      <c r="F21" s="248"/>
      <c r="G21" s="248"/>
      <c r="H21" s="248"/>
      <c r="I21" s="248"/>
      <c r="J21" s="248"/>
      <c r="K21" s="248"/>
      <c r="L21" s="247"/>
      <c r="M21" s="247"/>
      <c r="N21" s="247"/>
      <c r="O21" s="247"/>
      <c r="P21" s="247"/>
      <c r="Q21" s="435"/>
      <c r="R21" s="247" t="e">
        <f>+'5. Financial position'!#REF!</f>
        <v>#REF!</v>
      </c>
      <c r="S21" s="435" t="e">
        <f>+'5. Financial position'!#REF!</f>
        <v>#REF!</v>
      </c>
      <c r="T21" s="439"/>
      <c r="U21" s="31"/>
      <c r="V21" s="31"/>
    </row>
    <row r="22" spans="1:22" ht="14.1" hidden="1" customHeight="1">
      <c r="A22" s="394"/>
      <c r="B22" s="394"/>
      <c r="C22" s="416" t="s">
        <v>112</v>
      </c>
      <c r="D22" s="248"/>
      <c r="E22" s="248"/>
      <c r="F22" s="248"/>
      <c r="G22" s="248"/>
      <c r="H22" s="248"/>
      <c r="I22" s="248"/>
      <c r="J22" s="248"/>
      <c r="K22" s="248"/>
      <c r="L22" s="247"/>
      <c r="M22" s="247"/>
      <c r="N22" s="247"/>
      <c r="O22" s="247"/>
      <c r="P22" s="247"/>
      <c r="Q22" s="435"/>
      <c r="R22" s="247" t="e">
        <f>'5. Financial position'!#REF!</f>
        <v>#REF!</v>
      </c>
      <c r="S22" s="435" t="e">
        <f>'5. Financial position'!#REF!</f>
        <v>#REF!</v>
      </c>
      <c r="T22" s="383"/>
    </row>
    <row r="23" spans="1:22" s="18" customFormat="1" ht="14.1" hidden="1" customHeight="1">
      <c r="A23" s="414"/>
      <c r="B23" s="414"/>
      <c r="C23" s="417" t="s">
        <v>180</v>
      </c>
      <c r="D23" s="248"/>
      <c r="E23" s="248"/>
      <c r="F23" s="248"/>
      <c r="G23" s="248"/>
      <c r="H23" s="248"/>
      <c r="I23" s="248"/>
      <c r="J23" s="248"/>
      <c r="K23" s="248"/>
      <c r="L23" s="247"/>
      <c r="M23" s="247"/>
      <c r="N23" s="247"/>
      <c r="O23" s="247"/>
      <c r="P23" s="247"/>
      <c r="Q23" s="435"/>
      <c r="R23" s="247"/>
      <c r="S23" s="435"/>
      <c r="T23" s="439"/>
      <c r="U23" s="31"/>
      <c r="V23" s="31"/>
    </row>
    <row r="24" spans="1:22" s="17" customFormat="1" ht="14.1" hidden="1" customHeight="1">
      <c r="A24" s="396"/>
      <c r="B24" s="396"/>
      <c r="C24" s="410" t="s">
        <v>111</v>
      </c>
      <c r="D24" s="302"/>
      <c r="E24" s="302"/>
      <c r="F24" s="302"/>
      <c r="G24" s="302"/>
      <c r="H24" s="302"/>
      <c r="I24" s="302"/>
      <c r="J24" s="302"/>
      <c r="K24" s="302"/>
      <c r="L24" s="405"/>
      <c r="M24" s="405"/>
      <c r="N24" s="405"/>
      <c r="O24" s="405"/>
      <c r="P24" s="405"/>
      <c r="Q24" s="437"/>
      <c r="R24" s="405" t="e">
        <f>SUM(R19:R23)</f>
        <v>#REF!</v>
      </c>
      <c r="S24" s="437" t="e">
        <f>SUM(S19:S23)</f>
        <v>#REF!</v>
      </c>
      <c r="T24" s="385"/>
      <c r="U24" s="3"/>
      <c r="V24" s="3"/>
    </row>
    <row r="25" spans="1:22">
      <c r="A25" s="394"/>
      <c r="B25" s="394"/>
      <c r="C25" s="387"/>
      <c r="D25" s="282"/>
      <c r="E25" s="282"/>
      <c r="F25" s="282"/>
      <c r="G25" s="282"/>
      <c r="H25" s="282"/>
      <c r="I25" s="282"/>
      <c r="J25" s="282"/>
      <c r="K25" s="282"/>
      <c r="L25" s="383"/>
      <c r="M25" s="383"/>
      <c r="N25" s="383"/>
      <c r="O25" s="383"/>
      <c r="P25" s="383"/>
      <c r="Q25" s="383"/>
      <c r="R25" s="440"/>
      <c r="S25" s="440"/>
      <c r="T25" s="383"/>
    </row>
    <row r="26" spans="1:22">
      <c r="A26" s="394"/>
      <c r="B26" s="394"/>
      <c r="C26" s="418"/>
      <c r="D26" s="282"/>
      <c r="E26" s="282"/>
      <c r="F26" s="282"/>
      <c r="G26" s="282"/>
      <c r="H26" s="282"/>
      <c r="I26" s="282"/>
      <c r="J26" s="282"/>
      <c r="K26" s="282"/>
      <c r="L26" s="383"/>
      <c r="M26" s="383"/>
      <c r="N26" s="383"/>
      <c r="O26" s="383"/>
      <c r="P26" s="383"/>
      <c r="Q26" s="383"/>
      <c r="R26" s="440"/>
      <c r="S26" s="440"/>
      <c r="T26" s="383"/>
    </row>
    <row r="27" spans="1:22" ht="14.1" customHeight="1">
      <c r="A27" s="394"/>
      <c r="B27" s="394"/>
      <c r="C27" s="370"/>
      <c r="D27" s="500" t="s">
        <v>391</v>
      </c>
      <c r="E27" s="503"/>
      <c r="F27" s="503"/>
      <c r="G27" s="503"/>
      <c r="H27" s="503"/>
      <c r="I27" s="503"/>
      <c r="J27" s="503"/>
      <c r="K27" s="503"/>
      <c r="L27" s="383"/>
      <c r="M27" s="383"/>
      <c r="N27" s="383"/>
      <c r="O27" s="383"/>
      <c r="P27" s="383"/>
      <c r="Q27" s="383"/>
      <c r="R27" s="440"/>
      <c r="S27" s="440"/>
      <c r="T27" s="383"/>
    </row>
    <row r="28" spans="1:22" ht="14.1" customHeight="1">
      <c r="A28" s="394"/>
      <c r="B28" s="394"/>
      <c r="C28" s="387"/>
      <c r="D28" s="502" t="s">
        <v>173</v>
      </c>
      <c r="E28" s="502"/>
      <c r="F28" s="502"/>
      <c r="G28" s="502"/>
      <c r="H28" s="502"/>
      <c r="I28" s="502"/>
      <c r="J28" s="502"/>
      <c r="K28" s="502"/>
      <c r="L28" s="383"/>
      <c r="M28" s="383"/>
      <c r="N28" s="383"/>
      <c r="O28" s="383"/>
      <c r="P28" s="383"/>
      <c r="Q28" s="383"/>
      <c r="R28" s="440"/>
      <c r="S28" s="440"/>
      <c r="T28" s="383"/>
    </row>
    <row r="29" spans="1:22" ht="14.1" customHeight="1">
      <c r="A29" s="394"/>
      <c r="B29" s="394"/>
      <c r="C29" s="387"/>
      <c r="D29" s="500" t="s">
        <v>568</v>
      </c>
      <c r="E29" s="501"/>
      <c r="F29" s="500" t="s">
        <v>572</v>
      </c>
      <c r="G29" s="501"/>
      <c r="H29" s="506" t="s">
        <v>574</v>
      </c>
      <c r="I29" s="501"/>
      <c r="J29" s="506" t="s">
        <v>575</v>
      </c>
      <c r="K29" s="501"/>
      <c r="L29" s="506" t="s">
        <v>375</v>
      </c>
      <c r="M29" s="508"/>
      <c r="N29" s="506" t="s">
        <v>576</v>
      </c>
      <c r="O29" s="508"/>
      <c r="P29" s="500" t="s">
        <v>577</v>
      </c>
      <c r="Q29" s="501"/>
      <c r="R29" s="500" t="s">
        <v>518</v>
      </c>
      <c r="S29" s="508"/>
      <c r="T29" s="383"/>
    </row>
    <row r="30" spans="1:22" ht="14.1" customHeight="1">
      <c r="A30" s="394"/>
      <c r="B30" s="292" t="s">
        <v>567</v>
      </c>
      <c r="C30" s="352" t="s">
        <v>566</v>
      </c>
      <c r="D30" s="511" t="s">
        <v>569</v>
      </c>
      <c r="E30" s="505"/>
      <c r="F30" s="511" t="s">
        <v>573</v>
      </c>
      <c r="G30" s="505"/>
      <c r="H30" s="504" t="s">
        <v>127</v>
      </c>
      <c r="I30" s="505"/>
      <c r="J30" s="504" t="s">
        <v>100</v>
      </c>
      <c r="K30" s="505"/>
      <c r="L30" s="504" t="s">
        <v>162</v>
      </c>
      <c r="M30" s="509"/>
      <c r="N30" s="504" t="s">
        <v>170</v>
      </c>
      <c r="O30" s="510"/>
      <c r="P30" s="511" t="s">
        <v>571</v>
      </c>
      <c r="Q30" s="512"/>
      <c r="R30" s="511" t="s">
        <v>99</v>
      </c>
      <c r="S30" s="510"/>
      <c r="T30" s="383"/>
    </row>
    <row r="31" spans="1:22" ht="14.1" customHeight="1">
      <c r="A31" s="394"/>
      <c r="B31" s="395" t="s">
        <v>334</v>
      </c>
      <c r="C31" s="388" t="s">
        <v>167</v>
      </c>
      <c r="D31" s="235">
        <v>2011</v>
      </c>
      <c r="E31" s="422" t="s">
        <v>722</v>
      </c>
      <c r="F31" s="235">
        <f t="shared" ref="F31:K31" si="2">D31</f>
        <v>2011</v>
      </c>
      <c r="G31" s="425" t="str">
        <f t="shared" si="2"/>
        <v>2010</v>
      </c>
      <c r="H31" s="424">
        <f t="shared" si="2"/>
        <v>2011</v>
      </c>
      <c r="I31" s="425" t="str">
        <f t="shared" si="2"/>
        <v>2010</v>
      </c>
      <c r="J31" s="424">
        <f t="shared" si="2"/>
        <v>2011</v>
      </c>
      <c r="K31" s="425" t="str">
        <f t="shared" si="2"/>
        <v>2010</v>
      </c>
      <c r="L31" s="424">
        <f>H31</f>
        <v>2011</v>
      </c>
      <c r="M31" s="425" t="str">
        <f>K31</f>
        <v>2010</v>
      </c>
      <c r="N31" s="424">
        <f>H31</f>
        <v>2011</v>
      </c>
      <c r="O31" s="425" t="str">
        <f t="shared" ref="O31:S31" si="3">M31</f>
        <v>2010</v>
      </c>
      <c r="P31" s="235">
        <f>N31</f>
        <v>2011</v>
      </c>
      <c r="Q31" s="235" t="str">
        <f>O31</f>
        <v>2010</v>
      </c>
      <c r="R31" s="442">
        <f t="shared" si="3"/>
        <v>2011</v>
      </c>
      <c r="S31" s="443" t="str">
        <f t="shared" si="3"/>
        <v>2010</v>
      </c>
      <c r="T31" s="383"/>
    </row>
    <row r="32" spans="1:22" ht="14.1" customHeight="1">
      <c r="A32" s="394"/>
      <c r="B32" s="396" t="s">
        <v>578</v>
      </c>
      <c r="C32" s="389" t="s">
        <v>84</v>
      </c>
      <c r="D32" s="444"/>
      <c r="E32" s="429"/>
      <c r="F32" s="444"/>
      <c r="G32" s="429"/>
      <c r="H32" s="428"/>
      <c r="I32" s="429"/>
      <c r="J32" s="428"/>
      <c r="K32" s="429"/>
      <c r="L32" s="428"/>
      <c r="M32" s="429"/>
      <c r="N32" s="428"/>
      <c r="O32" s="429"/>
      <c r="P32" s="428"/>
      <c r="Q32" s="429"/>
      <c r="R32" s="445"/>
      <c r="S32" s="446"/>
      <c r="T32" s="383"/>
    </row>
    <row r="33" spans="1:24" ht="14.1" customHeight="1">
      <c r="A33" s="394"/>
      <c r="B33" s="218" t="s">
        <v>579</v>
      </c>
      <c r="C33" s="331" t="s">
        <v>194</v>
      </c>
      <c r="D33" s="245">
        <v>3945.953</v>
      </c>
      <c r="E33" s="431">
        <v>3683.306</v>
      </c>
      <c r="F33" s="245">
        <v>2662.8719999999998</v>
      </c>
      <c r="G33" s="431">
        <v>2697.6390000000001</v>
      </c>
      <c r="H33" s="245">
        <v>1823.3409999999999</v>
      </c>
      <c r="I33" s="431">
        <v>1458.4469999999999</v>
      </c>
      <c r="J33" s="245">
        <v>191.35599999999999</v>
      </c>
      <c r="K33" s="431">
        <v>246.24299999999999</v>
      </c>
      <c r="L33" s="245">
        <v>268.02500000000003</v>
      </c>
      <c r="M33" s="431">
        <v>197.79299999999998</v>
      </c>
      <c r="N33" s="245">
        <v>441.07299999999998</v>
      </c>
      <c r="O33" s="431">
        <v>370.10199999999998</v>
      </c>
      <c r="P33" s="245">
        <v>321.44099999999997</v>
      </c>
      <c r="Q33" s="431">
        <v>292.334</v>
      </c>
      <c r="R33" s="245">
        <v>9654.0609999999997</v>
      </c>
      <c r="S33" s="431">
        <v>8945.8640000000014</v>
      </c>
      <c r="T33" s="383"/>
    </row>
    <row r="34" spans="1:24" ht="16.5" customHeight="1">
      <c r="A34" s="394"/>
      <c r="B34" s="170" t="s">
        <v>580</v>
      </c>
      <c r="C34" s="324" t="s">
        <v>570</v>
      </c>
      <c r="D34" s="247"/>
      <c r="E34" s="435"/>
      <c r="F34" s="247"/>
      <c r="G34" s="435"/>
      <c r="H34" s="434"/>
      <c r="I34" s="435"/>
      <c r="J34" s="434"/>
      <c r="K34" s="435"/>
      <c r="L34" s="434"/>
      <c r="M34" s="435"/>
      <c r="N34" s="434"/>
      <c r="O34" s="435"/>
      <c r="P34" s="434"/>
      <c r="Q34" s="435"/>
      <c r="R34" s="434"/>
      <c r="S34" s="435"/>
      <c r="T34" s="383"/>
    </row>
    <row r="35" spans="1:24" ht="14.1" customHeight="1">
      <c r="A35" s="396"/>
      <c r="B35" s="419" t="s">
        <v>581</v>
      </c>
      <c r="C35" s="421" t="s">
        <v>85</v>
      </c>
      <c r="D35" s="232">
        <v>3945.953</v>
      </c>
      <c r="E35" s="451">
        <v>3683.306</v>
      </c>
      <c r="F35" s="232">
        <v>2662.8719999999998</v>
      </c>
      <c r="G35" s="451">
        <v>2697.6390000000001</v>
      </c>
      <c r="H35" s="232">
        <v>1823.3409999999999</v>
      </c>
      <c r="I35" s="451">
        <v>1458.4469999999999</v>
      </c>
      <c r="J35" s="232">
        <v>191.35599999999999</v>
      </c>
      <c r="K35" s="451">
        <v>246.24299999999999</v>
      </c>
      <c r="L35" s="232">
        <v>268.02500000000003</v>
      </c>
      <c r="M35" s="451">
        <v>197.79299999999998</v>
      </c>
      <c r="N35" s="232">
        <v>441.07299999999998</v>
      </c>
      <c r="O35" s="451">
        <v>370.10199999999998</v>
      </c>
      <c r="P35" s="232">
        <v>321.44099999999997</v>
      </c>
      <c r="Q35" s="451">
        <v>292.334</v>
      </c>
      <c r="R35" s="232">
        <v>9654.0609999999997</v>
      </c>
      <c r="S35" s="451">
        <v>8945.8640000000014</v>
      </c>
      <c r="T35" s="385"/>
    </row>
    <row r="36" spans="1:24" s="21" customFormat="1" ht="6.95" customHeight="1">
      <c r="A36" s="394"/>
      <c r="B36" s="394"/>
      <c r="C36" s="406"/>
      <c r="D36" s="247"/>
      <c r="E36" s="435"/>
      <c r="F36" s="247"/>
      <c r="G36" s="435"/>
      <c r="H36" s="434"/>
      <c r="I36" s="435"/>
      <c r="J36" s="434"/>
      <c r="K36" s="435"/>
      <c r="L36" s="434"/>
      <c r="M36" s="435"/>
      <c r="N36" s="434"/>
      <c r="O36" s="435"/>
      <c r="P36" s="434"/>
      <c r="Q36" s="435"/>
      <c r="R36" s="434"/>
      <c r="S36" s="435"/>
      <c r="T36" s="383"/>
    </row>
    <row r="37" spans="1:24" s="21" customFormat="1" ht="14.1" customHeight="1">
      <c r="A37" s="396"/>
      <c r="B37" s="412" t="s">
        <v>583</v>
      </c>
      <c r="C37" s="407" t="s">
        <v>251</v>
      </c>
      <c r="D37" s="245">
        <v>-2799.6509999999998</v>
      </c>
      <c r="E37" s="431">
        <v>-3034.98</v>
      </c>
      <c r="F37" s="245">
        <v>-2033.615</v>
      </c>
      <c r="G37" s="431">
        <v>-2330.3679999999999</v>
      </c>
      <c r="H37" s="245">
        <v>-1461.9549999999999</v>
      </c>
      <c r="I37" s="431">
        <v>-1249.5429999999999</v>
      </c>
      <c r="J37" s="245">
        <v>-138.953</v>
      </c>
      <c r="K37" s="431">
        <v>-164.98400000000001</v>
      </c>
      <c r="L37" s="245">
        <v>-192.047</v>
      </c>
      <c r="M37" s="431">
        <v>-135.41800000000001</v>
      </c>
      <c r="N37" s="245">
        <v>-263.63799999999998</v>
      </c>
      <c r="O37" s="431">
        <v>-228.63900000000001</v>
      </c>
      <c r="P37" s="245">
        <v>-79.362000000000023</v>
      </c>
      <c r="Q37" s="431">
        <v>-33.5</v>
      </c>
      <c r="R37" s="245">
        <v>-6969.2199999999993</v>
      </c>
      <c r="S37" s="431">
        <v>-7177.4319999999998</v>
      </c>
      <c r="T37" s="385"/>
      <c r="W37"/>
      <c r="X37"/>
    </row>
    <row r="38" spans="1:24" s="21" customFormat="1" ht="14.1" customHeight="1">
      <c r="A38" s="414"/>
      <c r="B38" s="218" t="s">
        <v>582</v>
      </c>
      <c r="C38" s="331" t="s">
        <v>91</v>
      </c>
      <c r="D38" s="245">
        <v>-623.45899999999995</v>
      </c>
      <c r="E38" s="431">
        <v>-582.10500000000002</v>
      </c>
      <c r="F38" s="245">
        <v>-384.85500000000002</v>
      </c>
      <c r="G38" s="431">
        <v>-354.53300000000002</v>
      </c>
      <c r="H38" s="245">
        <v>-306.18799999999999</v>
      </c>
      <c r="I38" s="431">
        <v>-268.58199999999999</v>
      </c>
      <c r="J38" s="245">
        <v>-60.823999999999998</v>
      </c>
      <c r="K38" s="431">
        <v>-73.816000000000003</v>
      </c>
      <c r="L38" s="245">
        <v>-73.835000000000008</v>
      </c>
      <c r="M38" s="431">
        <v>-78.635000000000005</v>
      </c>
      <c r="N38" s="245">
        <v>-157.05099999999999</v>
      </c>
      <c r="O38" s="431">
        <v>-144.047</v>
      </c>
      <c r="P38" s="245">
        <v>-461.68199999999968</v>
      </c>
      <c r="Q38" s="431">
        <v>-533.97399999999971</v>
      </c>
      <c r="R38" s="245">
        <v>-2067.8939999999998</v>
      </c>
      <c r="S38" s="431">
        <v>-2035.6919999999998</v>
      </c>
      <c r="T38" s="439"/>
      <c r="W38"/>
      <c r="X38"/>
    </row>
    <row r="39" spans="1:24" s="21" customFormat="1" ht="14.1" customHeight="1">
      <c r="A39" s="394"/>
      <c r="B39" s="413" t="s">
        <v>584</v>
      </c>
      <c r="C39" s="408" t="s">
        <v>245</v>
      </c>
      <c r="D39" s="245"/>
      <c r="E39" s="431"/>
      <c r="F39" s="245"/>
      <c r="G39" s="431"/>
      <c r="H39" s="245"/>
      <c r="I39" s="431"/>
      <c r="J39" s="245"/>
      <c r="K39" s="431"/>
      <c r="L39" s="245">
        <v>12.364000000000001</v>
      </c>
      <c r="M39" s="431">
        <v>-1.6830000000000001</v>
      </c>
      <c r="N39" s="245">
        <v>12.180999999999999</v>
      </c>
      <c r="O39" s="431">
        <v>17.831</v>
      </c>
      <c r="P39" s="245">
        <v>1418.421</v>
      </c>
      <c r="Q39" s="431">
        <v>1125.1270000000002</v>
      </c>
      <c r="R39" s="245">
        <v>1442.9660000000001</v>
      </c>
      <c r="S39" s="431">
        <v>1141.2750000000001</v>
      </c>
      <c r="T39" s="383"/>
      <c r="W39"/>
      <c r="X39"/>
    </row>
    <row r="40" spans="1:24" s="21" customFormat="1" ht="6" customHeight="1">
      <c r="A40" s="394"/>
      <c r="B40" s="171"/>
      <c r="C40" s="339"/>
      <c r="D40" s="247"/>
      <c r="E40" s="435"/>
      <c r="F40" s="247"/>
      <c r="G40" s="435"/>
      <c r="H40" s="247"/>
      <c r="I40" s="435"/>
      <c r="J40" s="247"/>
      <c r="K40" s="435"/>
      <c r="L40" s="247"/>
      <c r="M40" s="435"/>
      <c r="N40" s="247"/>
      <c r="O40" s="435"/>
      <c r="P40" s="247"/>
      <c r="Q40" s="435"/>
      <c r="R40" s="247"/>
      <c r="S40" s="435"/>
      <c r="T40" s="383"/>
      <c r="W40"/>
      <c r="X40"/>
    </row>
    <row r="41" spans="1:24" s="21" customFormat="1" ht="28.5" customHeight="1">
      <c r="A41" s="414"/>
      <c r="B41" s="421" t="s">
        <v>585</v>
      </c>
      <c r="C41" s="421" t="s">
        <v>124</v>
      </c>
      <c r="D41" s="232">
        <v>522.84300000000019</v>
      </c>
      <c r="E41" s="451">
        <v>66.221000000000004</v>
      </c>
      <c r="F41" s="232">
        <v>244.40199999999982</v>
      </c>
      <c r="G41" s="451">
        <v>12.73800000000017</v>
      </c>
      <c r="H41" s="232">
        <v>55.197999999999979</v>
      </c>
      <c r="I41" s="451">
        <v>-59.677999999999997</v>
      </c>
      <c r="J41" s="232">
        <v>-8.4210000000000065</v>
      </c>
      <c r="K41" s="451">
        <v>7.4429999999999836</v>
      </c>
      <c r="L41" s="232">
        <v>14.50700000000003</v>
      </c>
      <c r="M41" s="451">
        <v>-17.943000000000033</v>
      </c>
      <c r="N41" s="232">
        <v>32.565000000000012</v>
      </c>
      <c r="O41" s="451">
        <v>15.246999999999968</v>
      </c>
      <c r="P41" s="232">
        <v>1198.8180000000002</v>
      </c>
      <c r="Q41" s="451">
        <v>849.98700000000053</v>
      </c>
      <c r="R41" s="232">
        <v>2059.9130000000005</v>
      </c>
      <c r="S41" s="451">
        <v>874.01500000000192</v>
      </c>
      <c r="T41" s="439"/>
      <c r="W41"/>
      <c r="X41"/>
    </row>
    <row r="42" spans="1:24" s="21" customFormat="1">
      <c r="A42" s="414"/>
      <c r="B42" s="414"/>
      <c r="C42" s="410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39"/>
      <c r="W42"/>
      <c r="X42"/>
    </row>
    <row r="43" spans="1:24" s="21" customFormat="1" ht="14.1" customHeight="1">
      <c r="A43" s="415"/>
      <c r="B43" s="415"/>
      <c r="C43" s="410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385"/>
      <c r="W43"/>
      <c r="X43"/>
    </row>
    <row r="44" spans="1:24" s="21" customFormat="1" ht="14.1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"/>
      <c r="W44"/>
      <c r="X44"/>
    </row>
    <row r="45" spans="1:24" s="21" customFormat="1" ht="14.1" customHeight="1">
      <c r="W45"/>
      <c r="X45"/>
    </row>
    <row r="46" spans="1:24" s="21" customFormat="1" ht="14.1" customHeight="1">
      <c r="W46"/>
      <c r="X46"/>
    </row>
    <row r="47" spans="1:24" s="21" customFormat="1" ht="14.1" customHeight="1">
      <c r="W47"/>
      <c r="X47"/>
    </row>
    <row r="48" spans="1:24" s="21" customFormat="1" ht="14.1" customHeight="1">
      <c r="W48"/>
      <c r="X48"/>
    </row>
    <row r="49" spans="23:24" s="21" customFormat="1" ht="14.1" customHeight="1">
      <c r="W49"/>
      <c r="X49"/>
    </row>
    <row r="50" spans="23:24" s="21" customFormat="1" ht="14.1" customHeight="1">
      <c r="W50"/>
      <c r="X50"/>
    </row>
    <row r="51" spans="23:24" s="21" customFormat="1" ht="14.1" customHeight="1">
      <c r="W51"/>
      <c r="X51"/>
    </row>
    <row r="52" spans="23:24" s="21" customFormat="1" ht="14.1" customHeight="1">
      <c r="W52"/>
      <c r="X52"/>
    </row>
    <row r="53" spans="23:24" s="21" customFormat="1" ht="14.1" customHeight="1">
      <c r="W53"/>
      <c r="X53"/>
    </row>
    <row r="54" spans="23:24" s="21" customFormat="1" ht="14.1" customHeight="1"/>
    <row r="55" spans="23:24" s="21" customFormat="1" ht="14.1" customHeight="1"/>
    <row r="56" spans="23:24" s="21" customFormat="1" ht="14.1" customHeight="1"/>
    <row r="57" spans="23:24" s="21" customFormat="1" ht="14.1" customHeight="1"/>
    <row r="58" spans="23:24" s="21" customFormat="1" ht="14.1" customHeight="1"/>
    <row r="59" spans="23:24" s="21" customFormat="1" ht="14.1" customHeight="1"/>
    <row r="60" spans="23:24" s="21" customFormat="1" ht="14.1" customHeight="1"/>
    <row r="61" spans="23:24" s="21" customFormat="1" ht="14.1" customHeight="1"/>
    <row r="62" spans="23:24" s="21" customFormat="1" ht="14.1" customHeight="1"/>
    <row r="63" spans="23:24" s="21" customFormat="1" ht="14.1" customHeight="1"/>
    <row r="64" spans="23:2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</sheetData>
  <customSheetViews>
    <customSheetView guid="{A341D8C9-5CC0-4C53-B3E4-E55891765B05}" scale="80" showPageBreaks="1" fitToPage="1" printArea="1" hiddenRows="1" view="pageBreakPreview">
      <pane xSplit="2" ySplit="15" topLeftCell="L39" activePane="bottomRight" state="frozen"/>
      <selection pane="bottomRight" activeCell="T42" sqref="T42:T46"/>
      <pageMargins left="0.78740157499999996" right="0.78740157499999996" top="0.984251969" bottom="0.984251969" header="0.5" footer="0.5"/>
      <pageSetup paperSize="9" scale="51" orientation="landscape" verticalDpi="0" r:id="rId1"/>
      <headerFooter alignWithMargins="0"/>
    </customSheetView>
  </customSheetViews>
  <mergeCells count="36">
    <mergeCell ref="R6:S6"/>
    <mergeCell ref="R7:S7"/>
    <mergeCell ref="R29:S29"/>
    <mergeCell ref="D30:E30"/>
    <mergeCell ref="F30:G30"/>
    <mergeCell ref="H30:I30"/>
    <mergeCell ref="J30:K30"/>
    <mergeCell ref="L30:M30"/>
    <mergeCell ref="N30:O30"/>
    <mergeCell ref="P30:Q30"/>
    <mergeCell ref="R30:S30"/>
    <mergeCell ref="P29:Q29"/>
    <mergeCell ref="N29:O29"/>
    <mergeCell ref="L29:M29"/>
    <mergeCell ref="P6:Q6"/>
    <mergeCell ref="P7:Q7"/>
    <mergeCell ref="N6:O6"/>
    <mergeCell ref="L7:M7"/>
    <mergeCell ref="N7:O7"/>
    <mergeCell ref="L6:M6"/>
    <mergeCell ref="F29:G29"/>
    <mergeCell ref="J6:K6"/>
    <mergeCell ref="J7:K7"/>
    <mergeCell ref="F6:G6"/>
    <mergeCell ref="F7:G7"/>
    <mergeCell ref="H6:I6"/>
    <mergeCell ref="D29:E29"/>
    <mergeCell ref="D28:K28"/>
    <mergeCell ref="D27:K27"/>
    <mergeCell ref="D4:K4"/>
    <mergeCell ref="H7:I7"/>
    <mergeCell ref="J29:K29"/>
    <mergeCell ref="H29:I29"/>
    <mergeCell ref="D5:K5"/>
    <mergeCell ref="D7:E7"/>
    <mergeCell ref="D6:E6"/>
  </mergeCells>
  <phoneticPr fontId="2" type="noConversion"/>
  <pageMargins left="0.78740157499999996" right="0.78740157499999996" top="0.984251969" bottom="0.984251969" header="0.5" footer="0.5"/>
  <pageSetup paperSize="9" scale="46" orientation="landscape" verticalDpi="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5" enableFormatConditionsCalculation="0">
    <tabColor indexed="44"/>
    <pageSetUpPr fitToPage="1"/>
  </sheetPr>
  <dimension ref="A1:Y121"/>
  <sheetViews>
    <sheetView showGridLines="0" view="pageBreakPreview" zoomScale="70" zoomScaleNormal="100" zoomScaleSheetLayoutView="70" workbookViewId="0"/>
  </sheetViews>
  <sheetFormatPr baseColWidth="10" defaultRowHeight="12.75"/>
  <cols>
    <col min="1" max="1" width="2.28515625" customWidth="1"/>
    <col min="2" max="2" width="64.140625" customWidth="1"/>
    <col min="3" max="3" width="65.42578125" customWidth="1"/>
    <col min="4" max="6" width="14.5703125" customWidth="1"/>
    <col min="7" max="7" width="15.5703125" customWidth="1"/>
    <col min="8" max="8" width="14.5703125" customWidth="1"/>
    <col min="9" max="9" width="2.28515625" customWidth="1"/>
    <col min="10" max="11" width="11.42578125" style="105"/>
    <col min="12" max="12" width="2.85546875" style="105" customWidth="1"/>
    <col min="13" max="14" width="11.42578125" style="105"/>
    <col min="15" max="25" width="11.42578125" style="21"/>
  </cols>
  <sheetData>
    <row r="1" spans="1:14">
      <c r="A1" s="394"/>
      <c r="B1" s="394"/>
      <c r="C1" s="387"/>
      <c r="D1" s="383"/>
      <c r="E1" s="383"/>
      <c r="F1" s="383"/>
      <c r="G1" s="383"/>
      <c r="H1" s="383"/>
      <c r="I1" s="383"/>
    </row>
    <row r="2" spans="1:14" ht="20.25">
      <c r="A2" s="394"/>
      <c r="B2" s="292" t="s">
        <v>586</v>
      </c>
      <c r="C2" s="352" t="s">
        <v>320</v>
      </c>
      <c r="D2" s="297"/>
      <c r="E2" s="297"/>
      <c r="F2" s="297"/>
      <c r="G2" s="297"/>
      <c r="H2" s="282"/>
      <c r="I2" s="282"/>
    </row>
    <row r="3" spans="1:14">
      <c r="A3" s="394"/>
      <c r="B3" s="290"/>
      <c r="C3" s="350"/>
      <c r="D3" s="282"/>
      <c r="E3" s="282"/>
      <c r="F3" s="282"/>
      <c r="G3" s="282"/>
      <c r="H3" s="282"/>
      <c r="I3" s="282"/>
    </row>
    <row r="4" spans="1:14">
      <c r="A4" s="394"/>
      <c r="B4" s="357" t="s">
        <v>334</v>
      </c>
      <c r="C4" s="351" t="s">
        <v>167</v>
      </c>
      <c r="D4" s="196" t="str">
        <f>'1. Result performance Group'!E3</f>
        <v>Q2 2011</v>
      </c>
      <c r="E4" s="196" t="str">
        <f>'1. Result performance Group'!F3</f>
        <v>Q2 2010</v>
      </c>
      <c r="F4" s="196" t="str">
        <f>'2. Resultperformance segments'!G3</f>
        <v>1.1.-30.6.2011</v>
      </c>
      <c r="G4" s="196" t="str">
        <f>'2. Resultperformance segments'!H3</f>
        <v>1.1.-30.6.2010</v>
      </c>
      <c r="H4" s="196" t="str">
        <f>'1. Result performance Group'!I3</f>
        <v>1.1.-31.12.2010</v>
      </c>
      <c r="I4" s="282"/>
    </row>
    <row r="5" spans="1:14">
      <c r="A5" s="394"/>
      <c r="B5" s="290"/>
      <c r="C5" s="350"/>
      <c r="D5" s="282"/>
      <c r="E5" s="282"/>
      <c r="F5" s="282"/>
      <c r="G5" s="282"/>
      <c r="H5" s="282"/>
      <c r="I5" s="282"/>
    </row>
    <row r="6" spans="1:14">
      <c r="A6" s="394"/>
      <c r="B6" s="173" t="s">
        <v>384</v>
      </c>
      <c r="C6" s="322" t="s">
        <v>25</v>
      </c>
      <c r="D6" s="237">
        <v>3843.1669999999995</v>
      </c>
      <c r="E6" s="299">
        <v>3714.4039999999995</v>
      </c>
      <c r="F6" s="299">
        <v>10903.017</v>
      </c>
      <c r="G6" s="299">
        <v>10237.695</v>
      </c>
      <c r="H6" s="460">
        <v>17466.831999999999</v>
      </c>
      <c r="I6" s="383"/>
    </row>
    <row r="7" spans="1:14">
      <c r="A7" s="394"/>
      <c r="B7" s="170" t="s">
        <v>617</v>
      </c>
      <c r="C7" s="324" t="s">
        <v>321</v>
      </c>
      <c r="D7" s="237">
        <v>-65.418999999999983</v>
      </c>
      <c r="E7" s="299">
        <v>-139.03900000000002</v>
      </c>
      <c r="F7" s="299">
        <v>-413.03399999999999</v>
      </c>
      <c r="G7" s="299">
        <v>-363.32900000000001</v>
      </c>
      <c r="H7" s="460">
        <v>-457.31200000000001</v>
      </c>
      <c r="I7" s="383"/>
    </row>
    <row r="8" spans="1:14">
      <c r="A8" s="394"/>
      <c r="B8" s="279" t="s">
        <v>618</v>
      </c>
      <c r="C8" s="279" t="s">
        <v>322</v>
      </c>
      <c r="D8" s="477">
        <v>3777.7479999999996</v>
      </c>
      <c r="E8" s="478">
        <v>3575.3649999999998</v>
      </c>
      <c r="F8" s="478">
        <v>10489.983</v>
      </c>
      <c r="G8" s="478">
        <v>9874.366</v>
      </c>
      <c r="H8" s="479">
        <v>17009.519999999997</v>
      </c>
      <c r="I8" s="383"/>
    </row>
    <row r="9" spans="1:14">
      <c r="A9" s="394"/>
      <c r="B9" s="173" t="s">
        <v>619</v>
      </c>
      <c r="C9" s="322" t="s">
        <v>323</v>
      </c>
      <c r="D9" s="237">
        <v>695.76</v>
      </c>
      <c r="E9" s="299">
        <v>706.49199999999996</v>
      </c>
      <c r="F9" s="299">
        <v>-1996.905</v>
      </c>
      <c r="G9" s="299">
        <v>-1928.1189999999999</v>
      </c>
      <c r="H9" s="460">
        <v>38.545999999999999</v>
      </c>
      <c r="I9" s="383"/>
    </row>
    <row r="10" spans="1:14">
      <c r="A10" s="394"/>
      <c r="B10" s="173" t="s">
        <v>620</v>
      </c>
      <c r="C10" s="322" t="s">
        <v>324</v>
      </c>
      <c r="D10" s="237">
        <v>-59.50800000000001</v>
      </c>
      <c r="E10" s="299">
        <v>7.5629999999999882</v>
      </c>
      <c r="F10" s="299">
        <v>145.55799999999999</v>
      </c>
      <c r="G10" s="299">
        <v>154.387</v>
      </c>
      <c r="H10" s="460">
        <v>15.225</v>
      </c>
      <c r="I10" s="383"/>
    </row>
    <row r="11" spans="1:14">
      <c r="A11" s="394"/>
      <c r="B11" s="279" t="s">
        <v>621</v>
      </c>
      <c r="C11" s="279" t="s">
        <v>331</v>
      </c>
      <c r="D11" s="477">
        <v>4413.9999999999982</v>
      </c>
      <c r="E11" s="478">
        <v>4289.42</v>
      </c>
      <c r="F11" s="478">
        <v>8638.6359999999986</v>
      </c>
      <c r="G11" s="478">
        <v>8100.634</v>
      </c>
      <c r="H11" s="479">
        <v>17063.290999999994</v>
      </c>
      <c r="I11" s="383"/>
    </row>
    <row r="12" spans="1:14">
      <c r="A12" s="394"/>
      <c r="B12" s="394"/>
      <c r="C12" s="339"/>
      <c r="D12" s="157"/>
      <c r="E12" s="157"/>
      <c r="F12" s="157"/>
      <c r="G12" s="157"/>
      <c r="H12" s="461"/>
      <c r="I12" s="383"/>
    </row>
    <row r="13" spans="1:14">
      <c r="A13" s="394"/>
      <c r="B13" s="458"/>
      <c r="C13" s="458"/>
      <c r="D13" s="477"/>
      <c r="E13" s="478"/>
      <c r="F13" s="478"/>
      <c r="G13" s="478"/>
      <c r="H13" s="479"/>
      <c r="I13" s="383"/>
    </row>
    <row r="14" spans="1:14">
      <c r="A14" s="394"/>
      <c r="B14" s="394"/>
      <c r="C14" s="387"/>
      <c r="D14" s="383"/>
      <c r="E14" s="383"/>
      <c r="F14" s="383"/>
      <c r="G14" s="383"/>
      <c r="H14" s="383"/>
      <c r="I14" s="383"/>
      <c r="N14" s="90"/>
    </row>
    <row r="15" spans="1:14" ht="20.25">
      <c r="A15" s="394"/>
      <c r="B15" s="292" t="s">
        <v>587</v>
      </c>
      <c r="C15" s="352" t="s">
        <v>52</v>
      </c>
      <c r="D15" s="462"/>
      <c r="E15" s="462"/>
      <c r="F15" s="462"/>
      <c r="G15" s="462"/>
      <c r="H15" s="463"/>
      <c r="I15" s="383"/>
      <c r="J15" s="87"/>
      <c r="K15" s="87"/>
      <c r="M15" s="109"/>
      <c r="N15" s="90"/>
    </row>
    <row r="16" spans="1:14">
      <c r="A16" s="394"/>
      <c r="B16" s="456"/>
      <c r="C16" s="418"/>
      <c r="D16" s="463"/>
      <c r="E16" s="463"/>
      <c r="F16" s="463"/>
      <c r="G16" s="463"/>
      <c r="H16" s="463"/>
      <c r="I16" s="383"/>
      <c r="J16" s="88"/>
      <c r="K16" s="88"/>
      <c r="M16" s="94"/>
      <c r="N16" s="90"/>
    </row>
    <row r="17" spans="1:16">
      <c r="A17" s="394"/>
      <c r="B17" s="395" t="s">
        <v>334</v>
      </c>
      <c r="C17" s="388" t="s">
        <v>167</v>
      </c>
      <c r="D17" s="196" t="str">
        <f>D4</f>
        <v>Q2 2011</v>
      </c>
      <c r="E17" s="196" t="str">
        <f t="shared" ref="E17:H17" si="0">E4</f>
        <v>Q2 2010</v>
      </c>
      <c r="F17" s="196" t="str">
        <f>'2. Resultperformance segments'!G3</f>
        <v>1.1.-30.6.2011</v>
      </c>
      <c r="G17" s="196" t="str">
        <f>'2. Resultperformance segments'!H3</f>
        <v>1.1.-30.6.2010</v>
      </c>
      <c r="H17" s="196" t="str">
        <f t="shared" si="0"/>
        <v>1.1.-31.12.2010</v>
      </c>
      <c r="I17" s="383"/>
      <c r="J17" s="88"/>
      <c r="K17" s="88"/>
      <c r="M17" s="94"/>
      <c r="N17" s="90"/>
    </row>
    <row r="18" spans="1:16">
      <c r="A18" s="394"/>
      <c r="B18" s="414"/>
      <c r="C18" s="409"/>
      <c r="D18" s="439"/>
      <c r="E18" s="439"/>
      <c r="F18" s="439"/>
      <c r="G18" s="439"/>
      <c r="H18" s="439"/>
      <c r="I18" s="383"/>
      <c r="J18" s="89"/>
      <c r="K18" s="89"/>
      <c r="M18" s="90"/>
      <c r="N18" s="90"/>
    </row>
    <row r="19" spans="1:16">
      <c r="A19" s="394"/>
      <c r="B19" s="457" t="s">
        <v>611</v>
      </c>
      <c r="C19" s="323" t="s">
        <v>53</v>
      </c>
      <c r="D19" s="464">
        <v>-3322.03</v>
      </c>
      <c r="E19" s="465">
        <v>-3098.0749999999998</v>
      </c>
      <c r="F19" s="465">
        <v>-6616.116</v>
      </c>
      <c r="G19" s="465">
        <v>-6019.991</v>
      </c>
      <c r="H19" s="466">
        <v>-12229.144</v>
      </c>
      <c r="I19" s="383"/>
      <c r="J19" s="142"/>
      <c r="K19" s="142"/>
      <c r="M19" s="15"/>
      <c r="N19" s="90"/>
    </row>
    <row r="20" spans="1:16">
      <c r="A20" s="394"/>
      <c r="B20" s="212" t="s">
        <v>612</v>
      </c>
      <c r="C20" s="317" t="s">
        <v>54</v>
      </c>
      <c r="D20" s="464">
        <v>150.679</v>
      </c>
      <c r="E20" s="465">
        <v>7.1300000000000026</v>
      </c>
      <c r="F20" s="465">
        <v>165.54599999999999</v>
      </c>
      <c r="G20" s="465">
        <v>38.146000000000001</v>
      </c>
      <c r="H20" s="466">
        <v>255.642</v>
      </c>
      <c r="I20" s="383"/>
      <c r="J20" s="142"/>
      <c r="K20" s="142"/>
      <c r="M20" s="15"/>
      <c r="N20" s="90"/>
    </row>
    <row r="21" spans="1:16">
      <c r="A21" s="394"/>
      <c r="B21" s="212" t="s">
        <v>613</v>
      </c>
      <c r="C21" s="317" t="s">
        <v>55</v>
      </c>
      <c r="D21" s="464">
        <v>169.40799999999999</v>
      </c>
      <c r="E21" s="467">
        <v>-332.07899999999995</v>
      </c>
      <c r="F21" s="467">
        <v>-65.388000000000005</v>
      </c>
      <c r="G21" s="467">
        <v>-1015.68</v>
      </c>
      <c r="H21" s="468">
        <v>-1524.481</v>
      </c>
      <c r="I21" s="383"/>
      <c r="J21" s="142"/>
      <c r="K21" s="142"/>
      <c r="M21" s="15"/>
      <c r="N21" s="90"/>
    </row>
    <row r="22" spans="1:16">
      <c r="A22" s="394"/>
      <c r="B22" s="457" t="s">
        <v>614</v>
      </c>
      <c r="C22" s="323" t="s">
        <v>142</v>
      </c>
      <c r="D22" s="464">
        <v>-21.834000000000003</v>
      </c>
      <c r="E22" s="465">
        <v>191.03100000000001</v>
      </c>
      <c r="F22" s="465">
        <v>78.176000000000002</v>
      </c>
      <c r="G22" s="465">
        <v>262.09800000000001</v>
      </c>
      <c r="H22" s="466">
        <v>204.93700000000001</v>
      </c>
      <c r="I22" s="383"/>
      <c r="J22" s="142"/>
      <c r="K22" s="142"/>
      <c r="M22" s="15"/>
      <c r="N22" s="90"/>
    </row>
    <row r="23" spans="1:16">
      <c r="A23" s="394"/>
      <c r="B23" s="457" t="s">
        <v>615</v>
      </c>
      <c r="C23" s="323" t="s">
        <v>57</v>
      </c>
      <c r="D23" s="464">
        <v>-35.686999999999998</v>
      </c>
      <c r="E23" s="465">
        <v>-37.267000000000003</v>
      </c>
      <c r="F23" s="465">
        <v>-75.753</v>
      </c>
      <c r="G23" s="465">
        <v>-77.95</v>
      </c>
      <c r="H23" s="466">
        <v>-163.59</v>
      </c>
      <c r="I23" s="383"/>
      <c r="J23" s="142"/>
      <c r="K23" s="142"/>
      <c r="M23" s="15"/>
      <c r="N23" s="15"/>
      <c r="O23" s="5"/>
      <c r="P23" s="5"/>
    </row>
    <row r="24" spans="1:16">
      <c r="A24" s="394"/>
      <c r="B24" s="459" t="s">
        <v>616</v>
      </c>
      <c r="C24" s="459" t="s">
        <v>56</v>
      </c>
      <c r="D24" s="477">
        <v>-3059.4639999999999</v>
      </c>
      <c r="E24" s="478">
        <v>-3269.2599999999993</v>
      </c>
      <c r="F24" s="478">
        <v>-6513.5349999999989</v>
      </c>
      <c r="G24" s="478">
        <v>-6813.3770000000004</v>
      </c>
      <c r="H24" s="479">
        <v>-13456.636</v>
      </c>
      <c r="I24" s="383"/>
      <c r="J24" s="143"/>
      <c r="K24" s="143"/>
      <c r="L24" s="137"/>
      <c r="M24" s="136"/>
      <c r="N24" s="90"/>
    </row>
    <row r="25" spans="1:16">
      <c r="A25" s="394"/>
      <c r="B25" s="394"/>
      <c r="C25" s="339"/>
      <c r="D25" s="157"/>
      <c r="E25" s="157"/>
      <c r="F25" s="157"/>
      <c r="G25" s="157"/>
      <c r="H25" s="461"/>
      <c r="I25" s="383"/>
      <c r="J25" s="72"/>
      <c r="K25" s="72"/>
      <c r="N25" s="90"/>
    </row>
    <row r="26" spans="1:16">
      <c r="A26" s="394"/>
      <c r="B26" s="458"/>
      <c r="C26" s="458"/>
      <c r="D26" s="477"/>
      <c r="E26" s="478"/>
      <c r="F26" s="478"/>
      <c r="G26" s="478"/>
      <c r="H26" s="479"/>
      <c r="I26" s="383"/>
      <c r="J26" s="72"/>
      <c r="K26" s="72"/>
      <c r="N26" s="90"/>
    </row>
    <row r="27" spans="1:16" ht="20.25">
      <c r="A27" s="394"/>
      <c r="B27" s="292" t="s">
        <v>588</v>
      </c>
      <c r="C27" s="352" t="s">
        <v>58</v>
      </c>
      <c r="D27" s="462"/>
      <c r="E27" s="462"/>
      <c r="F27" s="462"/>
      <c r="G27" s="462"/>
      <c r="H27" s="383"/>
      <c r="I27" s="383"/>
      <c r="J27" s="87"/>
      <c r="K27" s="87"/>
      <c r="M27" s="30"/>
      <c r="N27" s="90"/>
    </row>
    <row r="28" spans="1:16">
      <c r="A28" s="394"/>
      <c r="B28" s="394"/>
      <c r="C28" s="387"/>
      <c r="D28" s="383"/>
      <c r="E28" s="383"/>
      <c r="F28" s="383"/>
      <c r="G28" s="383"/>
      <c r="H28" s="401"/>
      <c r="I28" s="383"/>
      <c r="J28" s="88"/>
      <c r="K28" s="88"/>
      <c r="M28" s="94"/>
    </row>
    <row r="29" spans="1:16">
      <c r="A29" s="394"/>
      <c r="B29" s="395" t="s">
        <v>334</v>
      </c>
      <c r="C29" s="388" t="s">
        <v>167</v>
      </c>
      <c r="D29" s="235" t="str">
        <f>D4</f>
        <v>Q2 2011</v>
      </c>
      <c r="E29" s="235" t="str">
        <f t="shared" ref="E29:H29" si="1">E4</f>
        <v>Q2 2010</v>
      </c>
      <c r="F29" s="235" t="str">
        <f t="shared" si="1"/>
        <v>1.1.-30.6.2011</v>
      </c>
      <c r="G29" s="235" t="str">
        <f t="shared" si="1"/>
        <v>1.1.-30.6.2010</v>
      </c>
      <c r="H29" s="235" t="str">
        <f t="shared" si="1"/>
        <v>1.1.-31.12.2010</v>
      </c>
      <c r="I29" s="383"/>
      <c r="J29" s="88"/>
      <c r="K29" s="88"/>
      <c r="M29" s="94"/>
    </row>
    <row r="30" spans="1:16" ht="14.1" customHeight="1">
      <c r="A30" s="394"/>
      <c r="B30" s="394"/>
      <c r="C30" s="387"/>
      <c r="D30" s="383"/>
      <c r="E30" s="383"/>
      <c r="F30" s="383"/>
      <c r="G30" s="383"/>
      <c r="H30" s="383"/>
      <c r="I30" s="383"/>
      <c r="J30" s="72"/>
      <c r="K30" s="72"/>
      <c r="M30" s="30"/>
    </row>
    <row r="31" spans="1:16" ht="14.1" customHeight="1">
      <c r="A31" s="394"/>
      <c r="B31" s="275" t="s">
        <v>595</v>
      </c>
      <c r="C31" s="338" t="s">
        <v>217</v>
      </c>
      <c r="D31" s="226"/>
      <c r="E31" s="226"/>
      <c r="F31" s="226"/>
      <c r="G31" s="226"/>
      <c r="H31" s="236"/>
      <c r="I31" s="383"/>
      <c r="J31" s="72"/>
      <c r="K31" s="72"/>
      <c r="M31" s="30"/>
    </row>
    <row r="32" spans="1:16" ht="14.1" customHeight="1">
      <c r="A32" s="394"/>
      <c r="B32" s="173" t="s">
        <v>448</v>
      </c>
      <c r="C32" s="322" t="s">
        <v>43</v>
      </c>
      <c r="D32" s="469">
        <v>4414.0009999999993</v>
      </c>
      <c r="E32" s="469">
        <v>4289.420000000001</v>
      </c>
      <c r="F32" s="469">
        <v>8638.6389999999992</v>
      </c>
      <c r="G32" s="469">
        <v>8100.6330000000007</v>
      </c>
      <c r="H32" s="470">
        <v>17063.291000000001</v>
      </c>
      <c r="I32" s="402"/>
      <c r="J32" s="141"/>
      <c r="K32" s="139"/>
      <c r="M32" s="138"/>
    </row>
    <row r="33" spans="1:13" ht="14.1" customHeight="1">
      <c r="A33" s="394"/>
      <c r="B33" s="170" t="s">
        <v>609</v>
      </c>
      <c r="C33" s="324" t="s">
        <v>289</v>
      </c>
      <c r="D33" s="469">
        <v>107.526</v>
      </c>
      <c r="E33" s="469">
        <v>80.731883439000029</v>
      </c>
      <c r="F33" s="469">
        <v>229.10599999999999</v>
      </c>
      <c r="G33" s="469">
        <v>184.34800000000001</v>
      </c>
      <c r="H33" s="470">
        <v>301.14799999999997</v>
      </c>
      <c r="I33" s="402"/>
      <c r="J33" s="141"/>
      <c r="K33" s="139"/>
      <c r="M33" s="138"/>
    </row>
    <row r="34" spans="1:13" ht="14.1" customHeight="1">
      <c r="A34" s="394"/>
      <c r="B34" s="170" t="s">
        <v>610</v>
      </c>
      <c r="C34" s="324" t="s">
        <v>288</v>
      </c>
      <c r="D34" s="471">
        <v>2.436021197095334</v>
      </c>
      <c r="E34" s="471">
        <v>1.8821165434720781</v>
      </c>
      <c r="F34" s="471">
        <v>2.6521075831505403</v>
      </c>
      <c r="G34" s="471">
        <v>2.2757233909991972</v>
      </c>
      <c r="H34" s="472">
        <v>1.7648881449657041</v>
      </c>
      <c r="I34" s="402"/>
      <c r="J34" s="141"/>
      <c r="K34" s="139"/>
      <c r="L34" s="139"/>
      <c r="M34" s="138"/>
    </row>
    <row r="35" spans="1:13" ht="14.1" customHeight="1">
      <c r="A35" s="396"/>
      <c r="B35" s="396"/>
      <c r="C35" s="339"/>
      <c r="D35" s="157"/>
      <c r="E35" s="473"/>
      <c r="F35" s="473"/>
      <c r="G35" s="473"/>
      <c r="H35" s="474"/>
      <c r="I35" s="403"/>
      <c r="J35" s="141"/>
      <c r="K35" s="139"/>
      <c r="M35" s="138"/>
    </row>
    <row r="36" spans="1:13" ht="14.1" customHeight="1">
      <c r="A36" s="394"/>
      <c r="B36" s="458"/>
      <c r="C36" s="458"/>
      <c r="D36" s="477"/>
      <c r="E36" s="478"/>
      <c r="F36" s="478"/>
      <c r="G36" s="478"/>
      <c r="H36" s="479"/>
      <c r="I36" s="383"/>
      <c r="J36" s="72"/>
      <c r="K36" s="72"/>
    </row>
    <row r="37" spans="1:13" ht="14.1" customHeight="1">
      <c r="A37" s="394"/>
      <c r="B37" s="394"/>
      <c r="C37" s="387"/>
      <c r="D37" s="383"/>
      <c r="E37" s="383"/>
      <c r="F37" s="383"/>
      <c r="G37" s="383"/>
      <c r="H37" s="383"/>
      <c r="I37" s="383"/>
      <c r="J37" s="72"/>
      <c r="K37" s="72"/>
    </row>
    <row r="38" spans="1:13" ht="20.25">
      <c r="A38" s="394"/>
      <c r="B38" s="292" t="s">
        <v>589</v>
      </c>
      <c r="C38" s="352" t="s">
        <v>59</v>
      </c>
      <c r="D38" s="462"/>
      <c r="E38" s="462"/>
      <c r="F38" s="462"/>
      <c r="G38" s="462"/>
      <c r="H38" s="383"/>
      <c r="I38" s="383"/>
      <c r="J38" s="87"/>
      <c r="K38" s="87"/>
      <c r="M38" s="30"/>
    </row>
    <row r="39" spans="1:13" ht="14.1" customHeight="1">
      <c r="A39" s="394"/>
      <c r="B39" s="394"/>
      <c r="C39" s="387"/>
      <c r="D39" s="383"/>
      <c r="E39" s="383"/>
      <c r="F39" s="383"/>
      <c r="G39" s="383"/>
      <c r="H39" s="401"/>
      <c r="I39" s="383"/>
      <c r="J39" s="88"/>
      <c r="K39" s="88"/>
      <c r="M39" s="94"/>
    </row>
    <row r="40" spans="1:13" ht="14.1" customHeight="1">
      <c r="A40" s="394"/>
      <c r="B40" s="395" t="s">
        <v>334</v>
      </c>
      <c r="C40" s="388" t="s">
        <v>167</v>
      </c>
      <c r="D40" s="235"/>
      <c r="E40" s="235"/>
      <c r="F40" s="197" t="s">
        <v>713</v>
      </c>
      <c r="G40" s="197" t="s">
        <v>714</v>
      </c>
      <c r="H40" s="475" t="str">
        <f>'5. Financial position'!H4</f>
        <v>31.12.2010</v>
      </c>
      <c r="I40" s="383"/>
      <c r="J40" s="88"/>
      <c r="K40" s="88"/>
      <c r="M40" s="94"/>
    </row>
    <row r="41" spans="1:13" ht="14.1" customHeight="1">
      <c r="A41" s="394"/>
      <c r="B41" s="394"/>
      <c r="C41" s="387"/>
      <c r="D41" s="383"/>
      <c r="E41" s="383"/>
      <c r="F41" s="383"/>
      <c r="G41" s="383"/>
      <c r="H41" s="383"/>
      <c r="I41" s="383"/>
      <c r="J41" s="72"/>
      <c r="K41" s="72"/>
      <c r="M41" s="30"/>
    </row>
    <row r="42" spans="1:13" ht="14.1" customHeight="1">
      <c r="A42" s="394"/>
      <c r="B42" s="211" t="s">
        <v>595</v>
      </c>
      <c r="C42" s="316" t="s">
        <v>217</v>
      </c>
      <c r="D42" s="226"/>
      <c r="E42" s="226"/>
      <c r="F42" s="226"/>
      <c r="G42" s="226"/>
      <c r="H42" s="247"/>
      <c r="I42" s="383"/>
      <c r="J42" s="72"/>
      <c r="K42" s="72"/>
      <c r="M42" s="30"/>
    </row>
    <row r="43" spans="1:13" ht="14.1" customHeight="1">
      <c r="A43" s="394"/>
      <c r="B43" s="173" t="s">
        <v>597</v>
      </c>
      <c r="C43" s="322" t="s">
        <v>22</v>
      </c>
      <c r="D43" s="158"/>
      <c r="E43" s="158"/>
      <c r="F43" s="467">
        <v>28214.422000000002</v>
      </c>
      <c r="G43" s="467">
        <v>25755.351000000002</v>
      </c>
      <c r="H43" s="467">
        <v>25755.351000000002</v>
      </c>
      <c r="I43" s="402"/>
      <c r="J43" s="141"/>
      <c r="K43" s="141"/>
      <c r="M43" s="30"/>
    </row>
    <row r="44" spans="1:13" ht="14.1" customHeight="1">
      <c r="A44" s="394"/>
      <c r="B44" s="219" t="s">
        <v>598</v>
      </c>
      <c r="C44" s="326" t="s">
        <v>37</v>
      </c>
      <c r="D44" s="227"/>
      <c r="E44" s="227"/>
      <c r="F44" s="467">
        <v>5.9660000000000002</v>
      </c>
      <c r="G44" s="467">
        <v>1133.222</v>
      </c>
      <c r="H44" s="467">
        <v>1133.2</v>
      </c>
      <c r="I44" s="402"/>
      <c r="J44" s="141"/>
      <c r="K44" s="141"/>
      <c r="M44" s="30"/>
    </row>
    <row r="45" spans="1:13" ht="14.1" customHeight="1">
      <c r="A45" s="394"/>
      <c r="B45" s="219" t="s">
        <v>599</v>
      </c>
      <c r="C45" s="326" t="s">
        <v>38</v>
      </c>
      <c r="D45" s="227"/>
      <c r="E45" s="227"/>
      <c r="F45" s="467">
        <v>6567.5550000000003</v>
      </c>
      <c r="G45" s="467">
        <v>7225.2139999999999</v>
      </c>
      <c r="H45" s="467">
        <v>14026.784</v>
      </c>
      <c r="I45" s="402"/>
      <c r="J45" s="141"/>
      <c r="K45" s="141"/>
      <c r="M45" s="30"/>
    </row>
    <row r="46" spans="1:13" ht="14.1" customHeight="1">
      <c r="A46" s="394"/>
      <c r="B46" s="218" t="s">
        <v>600</v>
      </c>
      <c r="C46" s="331" t="s">
        <v>39</v>
      </c>
      <c r="D46" s="227"/>
      <c r="E46" s="227"/>
      <c r="F46" s="467">
        <v>-220.673</v>
      </c>
      <c r="G46" s="467">
        <v>-190.49</v>
      </c>
      <c r="H46" s="467">
        <v>-313.99099999999999</v>
      </c>
      <c r="I46" s="402"/>
      <c r="J46" s="141"/>
      <c r="K46" s="141"/>
      <c r="M46" s="30"/>
    </row>
    <row r="47" spans="1:13" ht="14.1" customHeight="1">
      <c r="A47" s="394"/>
      <c r="B47" s="219" t="s">
        <v>601</v>
      </c>
      <c r="C47" s="326" t="s">
        <v>40</v>
      </c>
      <c r="D47" s="227"/>
      <c r="E47" s="227"/>
      <c r="F47" s="467">
        <v>-6291.0300000000007</v>
      </c>
      <c r="G47" s="467">
        <v>-6019.99</v>
      </c>
      <c r="H47" s="467">
        <v>-12229.144</v>
      </c>
      <c r="I47" s="402"/>
      <c r="J47" s="141"/>
      <c r="K47" s="141"/>
      <c r="M47" s="30"/>
    </row>
    <row r="48" spans="1:13" ht="14.1" customHeight="1">
      <c r="A48" s="394"/>
      <c r="B48" s="219" t="s">
        <v>602</v>
      </c>
      <c r="C48" s="326" t="s">
        <v>45</v>
      </c>
      <c r="D48" s="227"/>
      <c r="E48" s="227"/>
      <c r="F48" s="467">
        <v>58.695</v>
      </c>
      <c r="G48" s="467">
        <v>69.105999999999995</v>
      </c>
      <c r="H48" s="467">
        <v>130.18299999999999</v>
      </c>
      <c r="I48" s="402"/>
      <c r="J48" s="141"/>
      <c r="K48" s="141"/>
      <c r="M48" s="30"/>
    </row>
    <row r="49" spans="1:13" ht="14.1" customHeight="1">
      <c r="A49" s="394"/>
      <c r="B49" s="218" t="s">
        <v>603</v>
      </c>
      <c r="C49" s="331" t="s">
        <v>46</v>
      </c>
      <c r="D49" s="227"/>
      <c r="E49" s="227"/>
      <c r="F49" s="467">
        <v>26.861000000000004</v>
      </c>
      <c r="G49" s="467">
        <v>113.86199999999999</v>
      </c>
      <c r="H49" s="467">
        <v>21.820999999999998</v>
      </c>
      <c r="I49" s="402"/>
      <c r="J49" s="141"/>
      <c r="K49" s="141"/>
      <c r="M49" s="30"/>
    </row>
    <row r="50" spans="1:13" ht="14.1" customHeight="1">
      <c r="A50" s="394"/>
      <c r="B50" s="218" t="s">
        <v>606</v>
      </c>
      <c r="C50" s="331" t="s">
        <v>729</v>
      </c>
      <c r="D50" s="227"/>
      <c r="E50" s="227"/>
      <c r="F50" s="467">
        <v>-24.617000000000001</v>
      </c>
      <c r="G50" s="467"/>
      <c r="H50" s="467"/>
      <c r="I50" s="402"/>
      <c r="J50" s="141"/>
      <c r="K50" s="141"/>
      <c r="M50" s="30"/>
    </row>
    <row r="51" spans="1:13" ht="14.1" customHeight="1">
      <c r="A51" s="394"/>
      <c r="B51" s="170" t="s">
        <v>519</v>
      </c>
      <c r="C51" s="324" t="s">
        <v>107</v>
      </c>
      <c r="D51" s="158"/>
      <c r="E51" s="158"/>
      <c r="F51" s="467">
        <v>-23.286000000002065</v>
      </c>
      <c r="G51" s="467">
        <v>-186.17400000000208</v>
      </c>
      <c r="H51" s="467">
        <v>-309.78199999999561</v>
      </c>
      <c r="I51" s="402"/>
      <c r="J51" s="141"/>
      <c r="K51" s="141"/>
      <c r="M51" s="30"/>
    </row>
    <row r="52" spans="1:13" ht="14.1" customHeight="1">
      <c r="A52" s="394"/>
      <c r="B52" s="419" t="s">
        <v>604</v>
      </c>
      <c r="C52" s="419" t="s">
        <v>24</v>
      </c>
      <c r="D52" s="477"/>
      <c r="E52" s="478"/>
      <c r="F52" s="478">
        <v>28313.893</v>
      </c>
      <c r="G52" s="478">
        <v>27900.100999999999</v>
      </c>
      <c r="H52" s="479">
        <v>28214.422000000002</v>
      </c>
      <c r="I52" s="402"/>
      <c r="J52" s="143"/>
      <c r="K52" s="144"/>
      <c r="M52" s="30"/>
    </row>
    <row r="53" spans="1:13" ht="14.1" customHeight="1">
      <c r="A53" s="396"/>
      <c r="B53" s="171"/>
      <c r="C53" s="339"/>
      <c r="D53" s="157"/>
      <c r="E53" s="157"/>
      <c r="F53" s="157"/>
      <c r="G53" s="157"/>
      <c r="H53" s="203"/>
      <c r="I53" s="403"/>
      <c r="J53" s="72"/>
      <c r="K53" s="141"/>
      <c r="M53" s="30"/>
    </row>
    <row r="54" spans="1:13" ht="14.1" customHeight="1">
      <c r="A54" s="396"/>
      <c r="B54" s="398" t="s">
        <v>596</v>
      </c>
      <c r="C54" s="393" t="s">
        <v>218</v>
      </c>
      <c r="D54" s="386"/>
      <c r="E54" s="386"/>
      <c r="F54" s="386"/>
      <c r="G54" s="386"/>
      <c r="H54" s="203"/>
      <c r="I54" s="403"/>
      <c r="J54" s="72"/>
      <c r="K54" s="141"/>
      <c r="M54" s="30"/>
    </row>
    <row r="55" spans="1:13" ht="14.1" customHeight="1">
      <c r="A55" s="394"/>
      <c r="B55" s="173" t="s">
        <v>605</v>
      </c>
      <c r="C55" s="322" t="s">
        <v>23</v>
      </c>
      <c r="D55" s="158"/>
      <c r="E55" s="158"/>
      <c r="F55" s="467">
        <v>124.92399999999998</v>
      </c>
      <c r="G55" s="467">
        <v>101.849</v>
      </c>
      <c r="H55" s="467">
        <v>101.849</v>
      </c>
      <c r="I55" s="402"/>
      <c r="J55" s="72"/>
      <c r="K55" s="141"/>
      <c r="M55" s="30"/>
    </row>
    <row r="56" spans="1:13" ht="14.1" customHeight="1">
      <c r="A56" s="394"/>
      <c r="B56" s="219" t="s">
        <v>599</v>
      </c>
      <c r="C56" s="326" t="s">
        <v>38</v>
      </c>
      <c r="D56" s="227"/>
      <c r="E56" s="227"/>
      <c r="F56" s="467">
        <v>192.047</v>
      </c>
      <c r="G56" s="467">
        <v>135.41800000000001</v>
      </c>
      <c r="H56" s="467">
        <v>258.07799999999997</v>
      </c>
      <c r="I56" s="402"/>
      <c r="J56" s="72"/>
      <c r="K56" s="141"/>
      <c r="M56" s="30"/>
    </row>
    <row r="57" spans="1:13" ht="14.1" hidden="1" customHeight="1">
      <c r="A57" s="394"/>
      <c r="B57" s="218"/>
      <c r="C57" s="331" t="s">
        <v>39</v>
      </c>
      <c r="D57" s="227"/>
      <c r="E57" s="227"/>
      <c r="F57" s="467">
        <v>0</v>
      </c>
      <c r="G57" s="467">
        <v>0</v>
      </c>
      <c r="H57" s="467">
        <v>0</v>
      </c>
      <c r="I57" s="402"/>
      <c r="J57" s="72"/>
      <c r="K57" s="141"/>
      <c r="M57" s="30"/>
    </row>
    <row r="58" spans="1:13" ht="14.1" customHeight="1">
      <c r="A58" s="394"/>
      <c r="B58" s="219" t="s">
        <v>601</v>
      </c>
      <c r="C58" s="326" t="s">
        <v>40</v>
      </c>
      <c r="D58" s="227"/>
      <c r="E58" s="227"/>
      <c r="F58" s="467">
        <v>-50.69</v>
      </c>
      <c r="G58" s="467">
        <v>-23.54</v>
      </c>
      <c r="H58" s="467">
        <v>-62.646999999999998</v>
      </c>
      <c r="I58" s="402"/>
      <c r="J58" s="141"/>
      <c r="K58" s="141"/>
      <c r="M58" s="30"/>
    </row>
    <row r="59" spans="1:13" ht="14.1" customHeight="1">
      <c r="A59" s="394"/>
      <c r="B59" s="170" t="s">
        <v>606</v>
      </c>
      <c r="C59" s="324" t="s">
        <v>247</v>
      </c>
      <c r="D59" s="158"/>
      <c r="E59" s="158"/>
      <c r="F59" s="467">
        <v>-134.988</v>
      </c>
      <c r="G59" s="467">
        <v>-75.853999999999999</v>
      </c>
      <c r="H59" s="467">
        <v>-172.35599999999999</v>
      </c>
      <c r="I59" s="402"/>
      <c r="J59" s="72"/>
      <c r="K59" s="141"/>
      <c r="M59" s="30"/>
    </row>
    <row r="60" spans="1:13" ht="14.1" customHeight="1">
      <c r="A60" s="394"/>
      <c r="B60" s="419" t="s">
        <v>604</v>
      </c>
      <c r="C60" s="419" t="s">
        <v>24</v>
      </c>
      <c r="D60" s="477"/>
      <c r="E60" s="478"/>
      <c r="F60" s="478">
        <v>131.29300000000001</v>
      </c>
      <c r="G60" s="478">
        <v>137.87299999999999</v>
      </c>
      <c r="H60" s="479">
        <v>124.92399999999998</v>
      </c>
      <c r="I60" s="402"/>
      <c r="J60" s="131"/>
      <c r="K60" s="144"/>
      <c r="M60" s="30"/>
    </row>
    <row r="61" spans="1:13" ht="14.1" customHeight="1">
      <c r="A61" s="396"/>
      <c r="B61" s="171"/>
      <c r="C61" s="339"/>
      <c r="D61" s="157"/>
      <c r="E61" s="157"/>
      <c r="F61" s="157"/>
      <c r="G61" s="157"/>
      <c r="H61" s="203"/>
      <c r="I61" s="403"/>
      <c r="J61" s="72"/>
      <c r="K61" s="141"/>
      <c r="M61" s="30"/>
    </row>
    <row r="62" spans="1:13" ht="14.1" customHeight="1">
      <c r="A62" s="396"/>
      <c r="B62" s="398" t="s">
        <v>607</v>
      </c>
      <c r="C62" s="393" t="s">
        <v>36</v>
      </c>
      <c r="D62" s="386"/>
      <c r="E62" s="386"/>
      <c r="F62" s="386"/>
      <c r="G62" s="386"/>
      <c r="H62" s="203"/>
      <c r="I62" s="403"/>
      <c r="J62" s="72"/>
      <c r="K62" s="141"/>
      <c r="M62" s="30"/>
    </row>
    <row r="63" spans="1:13" ht="14.1" customHeight="1">
      <c r="A63" s="394"/>
      <c r="B63" s="173" t="s">
        <v>605</v>
      </c>
      <c r="C63" s="322" t="s">
        <v>23</v>
      </c>
      <c r="D63" s="158"/>
      <c r="E63" s="158"/>
      <c r="F63" s="467">
        <v>28339.346000000001</v>
      </c>
      <c r="G63" s="467">
        <v>25857.200000000001</v>
      </c>
      <c r="H63" s="467">
        <v>25857.200000000001</v>
      </c>
      <c r="I63" s="402"/>
      <c r="J63" s="145"/>
      <c r="K63" s="141"/>
      <c r="M63" s="30"/>
    </row>
    <row r="64" spans="1:13" ht="14.1" customHeight="1">
      <c r="A64" s="394"/>
      <c r="B64" s="219" t="s">
        <v>598</v>
      </c>
      <c r="C64" s="326" t="s">
        <v>37</v>
      </c>
      <c r="D64" s="227"/>
      <c r="E64" s="227"/>
      <c r="F64" s="467">
        <v>5.9660000000000002</v>
      </c>
      <c r="G64" s="467">
        <v>1133.222</v>
      </c>
      <c r="H64" s="467">
        <v>1133.2</v>
      </c>
      <c r="I64" s="402"/>
      <c r="J64" s="72"/>
      <c r="K64" s="141"/>
      <c r="M64" s="30"/>
    </row>
    <row r="65" spans="1:13" ht="14.1" customHeight="1">
      <c r="A65" s="394"/>
      <c r="B65" s="219" t="s">
        <v>599</v>
      </c>
      <c r="C65" s="326" t="s">
        <v>38</v>
      </c>
      <c r="D65" s="227"/>
      <c r="E65" s="227"/>
      <c r="F65" s="467">
        <v>6759.6019999999999</v>
      </c>
      <c r="G65" s="467">
        <v>7360.6319999999996</v>
      </c>
      <c r="H65" s="467">
        <v>14284.861999999999</v>
      </c>
      <c r="I65" s="402"/>
      <c r="J65" s="145"/>
      <c r="K65" s="141"/>
      <c r="M65" s="30"/>
    </row>
    <row r="66" spans="1:13" ht="14.1" customHeight="1">
      <c r="A66" s="394"/>
      <c r="B66" s="218" t="s">
        <v>600</v>
      </c>
      <c r="C66" s="331" t="s">
        <v>39</v>
      </c>
      <c r="D66" s="227"/>
      <c r="E66" s="227"/>
      <c r="F66" s="467">
        <v>-220.673</v>
      </c>
      <c r="G66" s="467">
        <v>-190.49</v>
      </c>
      <c r="H66" s="467">
        <v>-313.99099999999999</v>
      </c>
      <c r="I66" s="402"/>
      <c r="J66" s="145"/>
      <c r="K66" s="141"/>
      <c r="M66" s="30"/>
    </row>
    <row r="67" spans="1:13" ht="14.1" customHeight="1">
      <c r="A67" s="394"/>
      <c r="B67" s="219" t="s">
        <v>601</v>
      </c>
      <c r="C67" s="326" t="s">
        <v>40</v>
      </c>
      <c r="D67" s="227"/>
      <c r="E67" s="227"/>
      <c r="F67" s="467">
        <v>-6341.72</v>
      </c>
      <c r="G67" s="467">
        <v>-6043.53</v>
      </c>
      <c r="H67" s="467">
        <v>-12291.791000000001</v>
      </c>
      <c r="I67" s="402"/>
      <c r="J67" s="145"/>
      <c r="K67" s="141"/>
      <c r="M67" s="30"/>
    </row>
    <row r="68" spans="1:13" ht="14.1" customHeight="1">
      <c r="A68" s="394"/>
      <c r="B68" s="219" t="s">
        <v>602</v>
      </c>
      <c r="C68" s="326" t="s">
        <v>45</v>
      </c>
      <c r="D68" s="227"/>
      <c r="E68" s="227"/>
      <c r="F68" s="467">
        <v>58.695</v>
      </c>
      <c r="G68" s="467">
        <v>69.105999999999995</v>
      </c>
      <c r="H68" s="467">
        <v>130.18299999999999</v>
      </c>
      <c r="I68" s="402"/>
      <c r="J68" s="145"/>
      <c r="K68" s="141"/>
      <c r="M68" s="30"/>
    </row>
    <row r="69" spans="1:13" ht="14.1" customHeight="1">
      <c r="A69" s="394"/>
      <c r="B69" s="218" t="s">
        <v>603</v>
      </c>
      <c r="C69" s="331" t="s">
        <v>46</v>
      </c>
      <c r="D69" s="227"/>
      <c r="E69" s="227"/>
      <c r="F69" s="467">
        <v>26.861000000000004</v>
      </c>
      <c r="G69" s="467">
        <v>113.86199999999999</v>
      </c>
      <c r="H69" s="467">
        <v>21.820999999999998</v>
      </c>
      <c r="I69" s="402"/>
      <c r="J69" s="140"/>
      <c r="K69" s="141"/>
      <c r="M69" s="30"/>
    </row>
    <row r="70" spans="1:13" ht="14.1" customHeight="1">
      <c r="A70" s="394"/>
      <c r="B70" s="170" t="s">
        <v>608</v>
      </c>
      <c r="C70" s="324" t="s">
        <v>159</v>
      </c>
      <c r="D70" s="158"/>
      <c r="E70" s="158"/>
      <c r="F70" s="467">
        <v>-134.988</v>
      </c>
      <c r="G70" s="467">
        <v>-75.853999999999999</v>
      </c>
      <c r="H70" s="467">
        <v>-172.35599999999999</v>
      </c>
      <c r="I70" s="402"/>
      <c r="J70" s="72"/>
      <c r="K70" s="141"/>
      <c r="M70" s="30"/>
    </row>
    <row r="71" spans="1:13" ht="14.1" customHeight="1">
      <c r="A71" s="394"/>
      <c r="B71" s="170" t="s">
        <v>606</v>
      </c>
      <c r="C71" s="324" t="s">
        <v>729</v>
      </c>
      <c r="D71" s="158"/>
      <c r="E71" s="158"/>
      <c r="F71" s="467">
        <v>-24.617000000000001</v>
      </c>
      <c r="G71" s="467"/>
      <c r="H71" s="467"/>
      <c r="I71" s="402"/>
      <c r="J71" s="72"/>
      <c r="K71" s="141"/>
      <c r="M71" s="30"/>
    </row>
    <row r="72" spans="1:13" ht="14.1" customHeight="1">
      <c r="A72" s="394"/>
      <c r="B72" s="170" t="s">
        <v>519</v>
      </c>
      <c r="C72" s="324" t="s">
        <v>107</v>
      </c>
      <c r="D72" s="158"/>
      <c r="E72" s="158"/>
      <c r="F72" s="467">
        <v>-23.28599999999479</v>
      </c>
      <c r="G72" s="467">
        <v>-186.17400000000208</v>
      </c>
      <c r="H72" s="467">
        <v>-309.78199999999924</v>
      </c>
      <c r="I72" s="402"/>
      <c r="J72" s="140"/>
      <c r="K72" s="141"/>
      <c r="M72" s="30"/>
    </row>
    <row r="73" spans="1:13" ht="14.1" customHeight="1">
      <c r="A73" s="394"/>
      <c r="B73" s="419" t="s">
        <v>604</v>
      </c>
      <c r="C73" s="419" t="s">
        <v>24</v>
      </c>
      <c r="D73" s="477"/>
      <c r="E73" s="478"/>
      <c r="F73" s="478">
        <v>28445.186000000002</v>
      </c>
      <c r="G73" s="478">
        <v>28037.973999999998</v>
      </c>
      <c r="H73" s="479">
        <v>28339.346000000001</v>
      </c>
      <c r="I73" s="402"/>
      <c r="J73" s="146"/>
      <c r="K73" s="144"/>
      <c r="M73" s="30"/>
    </row>
    <row r="74" spans="1:13" ht="14.1" customHeight="1">
      <c r="A74" s="394"/>
      <c r="B74" s="394"/>
      <c r="C74" s="387"/>
      <c r="D74" s="383"/>
      <c r="E74" s="383"/>
      <c r="F74" s="383"/>
      <c r="G74" s="383"/>
      <c r="H74" s="476"/>
      <c r="I74" s="383"/>
      <c r="J74" s="72"/>
      <c r="K74" s="72"/>
      <c r="M74" s="30"/>
    </row>
    <row r="75" spans="1:13" ht="14.1" customHeight="1">
      <c r="A75" s="394"/>
      <c r="B75" s="173" t="s">
        <v>730</v>
      </c>
      <c r="C75" s="322" t="s">
        <v>732</v>
      </c>
      <c r="D75" s="158"/>
      <c r="E75" s="158"/>
      <c r="F75" s="467">
        <v>3558.8220000000001</v>
      </c>
      <c r="G75" s="467">
        <v>3645.3986769709013</v>
      </c>
      <c r="H75" s="467">
        <v>3515.4270000000001</v>
      </c>
      <c r="I75" s="383"/>
      <c r="J75" s="72"/>
      <c r="K75" s="72"/>
      <c r="M75" s="30"/>
    </row>
    <row r="76" spans="1:13" ht="14.1" customHeight="1">
      <c r="A76" s="394"/>
      <c r="B76" s="219" t="s">
        <v>731</v>
      </c>
      <c r="C76" s="326" t="s">
        <v>733</v>
      </c>
      <c r="D76" s="227"/>
      <c r="E76" s="227"/>
      <c r="F76" s="467">
        <v>5078.2669999999998</v>
      </c>
      <c r="G76" s="467">
        <v>4913.7985259778043</v>
      </c>
      <c r="H76" s="467">
        <v>4853.018</v>
      </c>
      <c r="I76" s="383"/>
      <c r="J76" s="72"/>
      <c r="K76" s="72"/>
      <c r="M76" s="30"/>
    </row>
    <row r="77" spans="1:13" ht="14.1" customHeight="1">
      <c r="A77" s="394"/>
      <c r="B77" s="394"/>
      <c r="C77" s="387"/>
      <c r="D77" s="383"/>
      <c r="E77" s="383"/>
      <c r="F77" s="383"/>
      <c r="G77" s="383"/>
      <c r="H77" s="476"/>
      <c r="I77" s="383"/>
      <c r="J77" s="72"/>
      <c r="K77" s="72"/>
      <c r="M77" s="30"/>
    </row>
    <row r="78" spans="1:13" ht="14.1" customHeight="1">
      <c r="A78" s="394"/>
      <c r="B78" s="458"/>
      <c r="C78" s="458"/>
      <c r="D78" s="477"/>
      <c r="E78" s="478"/>
      <c r="F78" s="478"/>
      <c r="G78" s="478"/>
      <c r="H78" s="479"/>
      <c r="I78" s="383"/>
      <c r="J78" s="72"/>
      <c r="K78" s="72"/>
    </row>
    <row r="79" spans="1:13" ht="14.1" customHeight="1">
      <c r="A79" s="394"/>
      <c r="B79" s="394"/>
      <c r="C79" s="387"/>
      <c r="D79" s="383"/>
      <c r="E79" s="383"/>
      <c r="F79" s="383"/>
      <c r="G79" s="383"/>
      <c r="H79" s="476"/>
      <c r="I79" s="383"/>
      <c r="J79" s="72"/>
      <c r="K79" s="72"/>
    </row>
    <row r="80" spans="1:13" ht="20.25">
      <c r="A80" s="394"/>
      <c r="B80" s="292" t="s">
        <v>590</v>
      </c>
      <c r="C80" s="352" t="s">
        <v>60</v>
      </c>
      <c r="D80" s="462"/>
      <c r="E80" s="462"/>
      <c r="F80" s="462"/>
      <c r="G80" s="462"/>
      <c r="H80" s="476"/>
      <c r="I80" s="383"/>
      <c r="J80" s="87"/>
      <c r="K80" s="87"/>
      <c r="M80" s="30"/>
    </row>
    <row r="81" spans="1:13" ht="14.1" customHeight="1">
      <c r="A81" s="394"/>
      <c r="B81" s="394"/>
      <c r="C81" s="387"/>
      <c r="D81" s="383"/>
      <c r="E81" s="383"/>
      <c r="F81" s="383"/>
      <c r="G81" s="383"/>
      <c r="H81" s="193"/>
      <c r="I81" s="383"/>
      <c r="J81" s="88"/>
      <c r="K81" s="88"/>
      <c r="M81" s="94"/>
    </row>
    <row r="82" spans="1:13" ht="14.1" customHeight="1">
      <c r="A82" s="394"/>
      <c r="B82" s="395" t="s">
        <v>334</v>
      </c>
      <c r="C82" s="388" t="s">
        <v>167</v>
      </c>
      <c r="D82" s="197"/>
      <c r="E82" s="197"/>
      <c r="F82" s="197" t="s">
        <v>713</v>
      </c>
      <c r="G82" s="197" t="s">
        <v>714</v>
      </c>
      <c r="H82" s="197" t="s">
        <v>697</v>
      </c>
      <c r="I82" s="383"/>
      <c r="J82" s="88"/>
      <c r="K82" s="88"/>
      <c r="M82" s="94"/>
    </row>
    <row r="83" spans="1:13" ht="14.1" customHeight="1">
      <c r="A83" s="394"/>
      <c r="B83" s="394"/>
      <c r="C83" s="387"/>
      <c r="D83" s="383"/>
      <c r="E83" s="383"/>
      <c r="F83" s="383"/>
      <c r="G83" s="383"/>
      <c r="H83" s="476"/>
      <c r="I83" s="383"/>
      <c r="J83" s="72"/>
      <c r="K83" s="72"/>
      <c r="M83" s="30"/>
    </row>
    <row r="84" spans="1:13" ht="14.1" customHeight="1">
      <c r="A84" s="394"/>
      <c r="B84" s="218" t="s">
        <v>595</v>
      </c>
      <c r="C84" s="331" t="s">
        <v>217</v>
      </c>
      <c r="D84" s="227"/>
      <c r="E84" s="227"/>
      <c r="F84" s="467">
        <v>9069.8089999999993</v>
      </c>
      <c r="G84" s="467">
        <v>9069.2790000000005</v>
      </c>
      <c r="H84" s="467">
        <v>7094.2020000000011</v>
      </c>
      <c r="I84" s="402"/>
      <c r="J84" s="141"/>
      <c r="K84" s="141"/>
      <c r="M84" s="30"/>
    </row>
    <row r="85" spans="1:13" ht="14.1" customHeight="1">
      <c r="A85" s="394"/>
      <c r="B85" s="170" t="s">
        <v>596</v>
      </c>
      <c r="C85" s="324" t="s">
        <v>162</v>
      </c>
      <c r="D85" s="158"/>
      <c r="E85" s="158"/>
      <c r="F85" s="467">
        <v>2195.8670000000002</v>
      </c>
      <c r="G85" s="467">
        <v>1664.902</v>
      </c>
      <c r="H85" s="467">
        <v>1984.07</v>
      </c>
      <c r="I85" s="402"/>
      <c r="J85" s="141"/>
      <c r="K85" s="141"/>
      <c r="M85" s="30"/>
    </row>
    <row r="86" spans="1:13" ht="14.1" customHeight="1">
      <c r="A86" s="394"/>
      <c r="B86" s="419" t="s">
        <v>501</v>
      </c>
      <c r="C86" s="419" t="s">
        <v>14</v>
      </c>
      <c r="D86" s="477"/>
      <c r="E86" s="478"/>
      <c r="F86" s="478">
        <v>11265.675999999999</v>
      </c>
      <c r="G86" s="478">
        <v>10734.181</v>
      </c>
      <c r="H86" s="479">
        <v>9078.2720000000008</v>
      </c>
      <c r="I86" s="402"/>
      <c r="J86" s="144"/>
      <c r="K86" s="144"/>
      <c r="M86" s="30"/>
    </row>
    <row r="87" spans="1:13" ht="14.1" customHeight="1">
      <c r="A87" s="394"/>
      <c r="B87" s="394"/>
      <c r="C87" s="387"/>
      <c r="D87" s="383"/>
      <c r="E87" s="383"/>
      <c r="F87" s="383"/>
      <c r="G87" s="383"/>
      <c r="H87" s="383"/>
      <c r="I87" s="383"/>
      <c r="J87" s="72"/>
      <c r="K87" s="72"/>
      <c r="M87" s="30"/>
    </row>
    <row r="88" spans="1:13" ht="14.1" customHeight="1">
      <c r="A88" s="394"/>
      <c r="B88" s="458"/>
      <c r="C88" s="458"/>
      <c r="D88" s="477"/>
      <c r="E88" s="478"/>
      <c r="F88" s="478"/>
      <c r="G88" s="478"/>
      <c r="H88" s="479"/>
      <c r="I88" s="383"/>
      <c r="J88" s="72"/>
      <c r="K88" s="72"/>
    </row>
    <row r="89" spans="1:13" ht="14.1" customHeight="1">
      <c r="A89" s="394"/>
      <c r="B89" s="394"/>
      <c r="C89" s="387"/>
      <c r="D89" s="383"/>
      <c r="E89" s="383"/>
      <c r="F89" s="383"/>
      <c r="G89" s="383"/>
      <c r="H89" s="383"/>
      <c r="I89" s="383"/>
      <c r="J89" s="72"/>
      <c r="K89" s="72"/>
    </row>
    <row r="90" spans="1:13" ht="20.25">
      <c r="A90" s="394"/>
      <c r="B90" s="292" t="s">
        <v>591</v>
      </c>
      <c r="C90" s="352" t="s">
        <v>61</v>
      </c>
      <c r="D90" s="462"/>
      <c r="E90" s="462"/>
      <c r="F90" s="462"/>
      <c r="G90" s="462"/>
      <c r="H90" s="383"/>
      <c r="I90" s="383"/>
      <c r="J90" s="87"/>
      <c r="K90" s="87"/>
      <c r="M90" s="30"/>
    </row>
    <row r="91" spans="1:13" ht="14.1" customHeight="1">
      <c r="A91" s="394"/>
      <c r="B91" s="394"/>
      <c r="C91" s="387"/>
      <c r="D91" s="383"/>
      <c r="E91" s="383"/>
      <c r="F91" s="383"/>
      <c r="G91" s="383"/>
      <c r="H91" s="383"/>
      <c r="I91" s="383"/>
      <c r="J91" s="88"/>
      <c r="K91" s="88"/>
      <c r="M91" s="94"/>
    </row>
    <row r="92" spans="1:13" ht="14.1" customHeight="1">
      <c r="A92" s="394"/>
      <c r="B92" s="395" t="s">
        <v>334</v>
      </c>
      <c r="C92" s="388" t="s">
        <v>167</v>
      </c>
      <c r="D92" s="197"/>
      <c r="E92" s="197"/>
      <c r="F92" s="197" t="s">
        <v>713</v>
      </c>
      <c r="G92" s="197" t="s">
        <v>714</v>
      </c>
      <c r="H92" s="441" t="str">
        <f>H82</f>
        <v>31.12.2010</v>
      </c>
      <c r="I92" s="383"/>
      <c r="J92" s="88"/>
      <c r="K92" s="88"/>
      <c r="M92" s="94"/>
    </row>
    <row r="93" spans="1:13" ht="14.1" customHeight="1">
      <c r="A93" s="394"/>
      <c r="B93" s="394"/>
      <c r="C93" s="387"/>
      <c r="D93" s="383"/>
      <c r="E93" s="383"/>
      <c r="F93" s="383"/>
      <c r="G93" s="383"/>
      <c r="H93" s="383"/>
      <c r="I93" s="383"/>
      <c r="J93" s="72"/>
      <c r="K93" s="72"/>
      <c r="M93" s="30"/>
    </row>
    <row r="94" spans="1:13" ht="14.1" customHeight="1">
      <c r="A94" s="394"/>
      <c r="B94" s="396" t="s">
        <v>592</v>
      </c>
      <c r="C94" s="389" t="s">
        <v>110</v>
      </c>
      <c r="D94" s="385"/>
      <c r="E94" s="385"/>
      <c r="F94" s="385"/>
      <c r="G94" s="385"/>
      <c r="H94" s="383"/>
      <c r="I94" s="383"/>
      <c r="J94" s="72"/>
      <c r="K94" s="72"/>
      <c r="M94" s="30"/>
    </row>
    <row r="95" spans="1:13" ht="14.1" customHeight="1">
      <c r="A95" s="394"/>
      <c r="B95" s="218" t="s">
        <v>593</v>
      </c>
      <c r="C95" s="331" t="s">
        <v>47</v>
      </c>
      <c r="D95" s="227"/>
      <c r="E95" s="227"/>
      <c r="F95" s="467">
        <v>0.6</v>
      </c>
      <c r="G95" s="467">
        <v>0.6</v>
      </c>
      <c r="H95" s="467">
        <v>0.6</v>
      </c>
      <c r="I95" s="402"/>
      <c r="J95" s="141"/>
      <c r="K95" s="72"/>
      <c r="M95" s="30"/>
    </row>
    <row r="96" spans="1:13" ht="14.1" customHeight="1">
      <c r="A96" s="394"/>
      <c r="B96" s="219" t="s">
        <v>594</v>
      </c>
      <c r="C96" s="326" t="s">
        <v>96</v>
      </c>
      <c r="D96" s="227"/>
      <c r="E96" s="227"/>
      <c r="F96" s="467">
        <v>654.66227000000003</v>
      </c>
      <c r="G96" s="467">
        <v>838.71922600000005</v>
      </c>
      <c r="H96" s="467">
        <v>705.83318099999997</v>
      </c>
      <c r="I96" s="402"/>
      <c r="J96" s="141"/>
      <c r="K96" s="141"/>
      <c r="M96" s="30"/>
    </row>
    <row r="97" spans="1:13" ht="14.1" customHeight="1">
      <c r="A97" s="394"/>
      <c r="B97" s="394"/>
      <c r="C97" s="387"/>
      <c r="D97" s="383"/>
      <c r="E97" s="383"/>
      <c r="F97" s="383"/>
      <c r="G97" s="383"/>
      <c r="H97" s="383"/>
      <c r="I97" s="383"/>
      <c r="J97" s="72"/>
      <c r="K97" s="72"/>
      <c r="M97" s="30"/>
    </row>
    <row r="98" spans="1:13" ht="14.1" customHeight="1">
      <c r="A98" s="21"/>
      <c r="B98" s="21"/>
      <c r="C98" s="21"/>
      <c r="D98" s="21"/>
      <c r="E98" s="21"/>
      <c r="F98" s="21"/>
      <c r="G98" s="21"/>
      <c r="H98" s="21"/>
      <c r="I98" s="21"/>
    </row>
    <row r="99" spans="1:13" ht="14.1" customHeight="1">
      <c r="A99" s="21"/>
      <c r="B99" s="21"/>
      <c r="C99" s="21"/>
      <c r="D99" s="21"/>
      <c r="E99" s="21"/>
      <c r="F99" s="21"/>
      <c r="G99" s="21"/>
      <c r="H99" s="21"/>
      <c r="I99" s="21"/>
    </row>
    <row r="100" spans="1:13" ht="14.1" customHeight="1">
      <c r="A100" s="21"/>
      <c r="B100" s="21"/>
      <c r="C100" s="21"/>
      <c r="D100" s="21"/>
      <c r="E100" s="21"/>
      <c r="F100" s="21"/>
      <c r="G100" s="21"/>
      <c r="H100" s="21"/>
      <c r="I100" s="21"/>
    </row>
    <row r="101" spans="1:13" ht="14.1" customHeight="1">
      <c r="A101" s="21"/>
      <c r="B101" s="21"/>
      <c r="C101" s="21"/>
      <c r="D101" s="21"/>
      <c r="E101" s="21"/>
      <c r="F101" s="21"/>
      <c r="G101" s="21"/>
      <c r="H101" s="21"/>
      <c r="I101" s="21"/>
    </row>
    <row r="102" spans="1:13" ht="14.1" customHeight="1">
      <c r="A102" s="21"/>
      <c r="B102" s="21"/>
      <c r="C102" s="21"/>
      <c r="D102" s="21"/>
      <c r="E102" s="21"/>
      <c r="F102" s="21"/>
      <c r="G102" s="21"/>
      <c r="H102" s="21"/>
      <c r="I102" s="21"/>
    </row>
    <row r="103" spans="1:13" ht="14.1" customHeight="1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13" ht="14.1" customHeight="1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13" ht="14.1" customHeight="1">
      <c r="A105" s="21"/>
      <c r="B105" s="21"/>
      <c r="C105" s="21"/>
      <c r="D105" s="21"/>
      <c r="E105" s="21"/>
      <c r="F105" s="21"/>
      <c r="G105" s="21"/>
      <c r="H105" s="21"/>
      <c r="I105" s="21"/>
    </row>
    <row r="106" spans="1:13" ht="14.1" customHeight="1"/>
    <row r="107" spans="1:13" ht="14.1" customHeight="1"/>
    <row r="108" spans="1:13" ht="14.1" customHeight="1"/>
    <row r="109" spans="1:13" ht="14.1" customHeight="1"/>
    <row r="110" spans="1:13" ht="14.1" customHeight="1"/>
    <row r="111" spans="1:13" ht="14.1" customHeight="1"/>
    <row r="112" spans="1:13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</sheetData>
  <customSheetViews>
    <customSheetView guid="{A341D8C9-5CC0-4C53-B3E4-E55891765B05}" scale="75" showPageBreaks="1" fitToPage="1" printArea="1" hiddenColumns="1" view="pageBreakPreview">
      <pane xSplit="2" ySplit="2" topLeftCell="C72" activePane="bottomRight" state="frozen"/>
      <selection pane="bottomRight" activeCell="E91" sqref="E91"/>
      <pageMargins left="0.78740157499999996" right="0.78740157499999996" top="0.984251969" bottom="0.984251969" header="0.5" footer="0.5"/>
      <pageSetup paperSize="9" scale="55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34" orientation="landscape" verticalDpi="0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7" enableFormatConditionsCalculation="0">
    <tabColor indexed="11"/>
  </sheetPr>
  <dimension ref="A1:L253"/>
  <sheetViews>
    <sheetView showGridLines="0" view="pageBreakPreview" zoomScale="75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5" sqref="B35"/>
    </sheetView>
  </sheetViews>
  <sheetFormatPr baseColWidth="10" defaultRowHeight="13.5" customHeight="1"/>
  <cols>
    <col min="1" max="1" width="2.28515625" customWidth="1"/>
    <col min="2" max="2" width="62.7109375" customWidth="1"/>
    <col min="3" max="3" width="8.28515625" customWidth="1"/>
    <col min="4" max="4" width="13.85546875" bestFit="1" customWidth="1"/>
    <col min="5" max="5" width="13.7109375" bestFit="1" customWidth="1"/>
    <col min="6" max="6" width="2.28515625" customWidth="1"/>
    <col min="7" max="7" width="3.5703125" customWidth="1"/>
    <col min="8" max="8" width="6.5703125" customWidth="1"/>
    <col min="12" max="12" width="3.85546875" customWidth="1"/>
  </cols>
  <sheetData>
    <row r="1" spans="1:6" ht="13.5" customHeight="1">
      <c r="A1" s="1"/>
      <c r="B1" s="1"/>
      <c r="C1" s="1"/>
      <c r="D1" s="1"/>
      <c r="E1" s="1"/>
      <c r="F1" s="1"/>
    </row>
    <row r="2" spans="1:6" ht="21.75" customHeight="1">
      <c r="A2" s="1"/>
      <c r="B2" s="23" t="s">
        <v>197</v>
      </c>
      <c r="C2" s="1"/>
      <c r="D2" s="1"/>
      <c r="E2" s="1"/>
      <c r="F2" s="1"/>
    </row>
    <row r="3" spans="1:6" ht="13.5" customHeight="1">
      <c r="A3" s="1"/>
      <c r="B3" s="1"/>
      <c r="C3" s="1"/>
      <c r="D3" s="1"/>
      <c r="E3" s="1"/>
      <c r="F3" s="1"/>
    </row>
    <row r="4" spans="1:6" ht="13.5" customHeight="1">
      <c r="A4" s="1"/>
      <c r="B4" s="1"/>
      <c r="C4" s="13"/>
      <c r="D4" s="13" t="s">
        <v>185</v>
      </c>
      <c r="E4" s="13" t="s">
        <v>185</v>
      </c>
      <c r="F4" s="1"/>
    </row>
    <row r="5" spans="1:6" ht="13.5" customHeight="1">
      <c r="A5" s="1"/>
      <c r="B5" s="22" t="s">
        <v>167</v>
      </c>
      <c r="C5" s="14"/>
      <c r="D5" s="14">
        <v>2008</v>
      </c>
      <c r="E5" s="14">
        <v>2007</v>
      </c>
      <c r="F5" s="1"/>
    </row>
    <row r="6" spans="1:6" ht="13.5" customHeight="1">
      <c r="A6" s="1"/>
      <c r="B6" s="1"/>
      <c r="C6" s="1"/>
      <c r="D6" s="1"/>
      <c r="E6" s="1"/>
      <c r="F6" s="1"/>
    </row>
    <row r="7" spans="1:6" ht="13.5" customHeight="1">
      <c r="A7" s="1"/>
      <c r="B7" s="4" t="s">
        <v>195</v>
      </c>
      <c r="C7" s="5"/>
      <c r="D7" s="5"/>
      <c r="E7" s="5"/>
      <c r="F7" s="1"/>
    </row>
    <row r="8" spans="1:6" ht="13.5" customHeight="1">
      <c r="A8" s="1"/>
      <c r="B8" s="46" t="s">
        <v>97</v>
      </c>
      <c r="C8" s="10"/>
      <c r="D8" s="10" t="e">
        <f>+#REF!</f>
        <v>#REF!</v>
      </c>
      <c r="E8" s="10" t="e">
        <f>+#REF!</f>
        <v>#REF!</v>
      </c>
      <c r="F8" s="1"/>
    </row>
    <row r="9" spans="1:6" ht="13.5" customHeight="1">
      <c r="A9" s="1"/>
      <c r="B9" s="46" t="s">
        <v>220</v>
      </c>
      <c r="C9" s="10"/>
      <c r="D9" s="10" t="e">
        <f>+#REF!</f>
        <v>#REF!</v>
      </c>
      <c r="E9" s="10" t="e">
        <f>+#REF!</f>
        <v>#REF!</v>
      </c>
      <c r="F9" s="1"/>
    </row>
    <row r="10" spans="1:6" ht="13.5" customHeight="1">
      <c r="A10" s="1"/>
      <c r="B10" s="46" t="s">
        <v>215</v>
      </c>
      <c r="C10" s="10"/>
      <c r="D10" s="10" t="e">
        <f>+#REF!</f>
        <v>#REF!</v>
      </c>
      <c r="E10" s="10" t="e">
        <f>+#REF!</f>
        <v>#REF!</v>
      </c>
      <c r="F10" s="1"/>
    </row>
    <row r="11" spans="1:6" ht="13.5" customHeight="1">
      <c r="A11" s="1"/>
      <c r="B11" s="46" t="s">
        <v>211</v>
      </c>
      <c r="C11" s="10"/>
      <c r="D11" s="10" t="e">
        <f>+#REF!</f>
        <v>#REF!</v>
      </c>
      <c r="E11" s="10" t="e">
        <f>+#REF!</f>
        <v>#REF!</v>
      </c>
      <c r="F11" s="1"/>
    </row>
    <row r="12" spans="1:6" ht="13.5" customHeight="1">
      <c r="A12" s="1"/>
      <c r="B12" s="46" t="s">
        <v>207</v>
      </c>
      <c r="C12" s="10"/>
      <c r="D12" s="10" t="e">
        <f>+#REF!</f>
        <v>#REF!</v>
      </c>
      <c r="E12" s="10" t="e">
        <f>+#REF!</f>
        <v>#REF!</v>
      </c>
      <c r="F12" s="1"/>
    </row>
    <row r="13" spans="1:6" s="17" customFormat="1" ht="13.5" customHeight="1">
      <c r="A13" s="2"/>
      <c r="B13" s="8" t="s">
        <v>98</v>
      </c>
      <c r="C13" s="11"/>
      <c r="D13" s="11" t="e">
        <f>SUM(D8:D12)</f>
        <v>#REF!</v>
      </c>
      <c r="E13" s="11" t="e">
        <f>SUM(E8:E12)</f>
        <v>#REF!</v>
      </c>
      <c r="F13" s="2"/>
    </row>
    <row r="14" spans="1:6" ht="5.25" customHeight="1">
      <c r="A14" s="2"/>
      <c r="B14" s="24"/>
      <c r="C14" s="25"/>
      <c r="D14" s="25"/>
      <c r="E14" s="25"/>
      <c r="F14" s="2"/>
    </row>
    <row r="15" spans="1:6" ht="13.5" customHeight="1">
      <c r="A15" s="2"/>
      <c r="B15" s="41" t="s">
        <v>200</v>
      </c>
      <c r="C15" s="25"/>
      <c r="D15" s="25"/>
      <c r="E15" s="25"/>
      <c r="F15" s="2"/>
    </row>
    <row r="16" spans="1:6" ht="13.5" customHeight="1">
      <c r="A16" s="2"/>
      <c r="B16" s="6" t="s">
        <v>117</v>
      </c>
      <c r="C16" s="10"/>
      <c r="D16" s="10" t="e">
        <f>+#REF!</f>
        <v>#REF!</v>
      </c>
      <c r="E16" s="10" t="e">
        <f>+#REF!</f>
        <v>#REF!</v>
      </c>
      <c r="F16" s="1"/>
    </row>
    <row r="17" spans="1:12" ht="13.5" customHeight="1">
      <c r="A17" s="2"/>
      <c r="B17" s="6" t="s">
        <v>201</v>
      </c>
      <c r="C17" s="10"/>
      <c r="D17" s="10" t="e">
        <f>+#REF!</f>
        <v>#REF!</v>
      </c>
      <c r="E17" s="10" t="e">
        <f>+#REF!</f>
        <v>#REF!</v>
      </c>
      <c r="F17" s="1"/>
    </row>
    <row r="18" spans="1:12" ht="13.5" customHeight="1">
      <c r="A18" s="2"/>
      <c r="B18" s="6" t="s">
        <v>202</v>
      </c>
      <c r="C18" s="10"/>
      <c r="D18" s="10" t="e">
        <f>+#REF!</f>
        <v>#REF!</v>
      </c>
      <c r="E18" s="10" t="e">
        <f>+#REF!</f>
        <v>#REF!</v>
      </c>
      <c r="F18" s="1"/>
    </row>
    <row r="19" spans="1:12" ht="13.5" customHeight="1">
      <c r="A19" s="2"/>
      <c r="B19" s="6" t="s">
        <v>203</v>
      </c>
      <c r="C19" s="10"/>
      <c r="D19" s="10" t="e">
        <f>+#REF!</f>
        <v>#REF!</v>
      </c>
      <c r="E19" s="10" t="e">
        <f>+#REF!</f>
        <v>#REF!</v>
      </c>
      <c r="F19" s="1"/>
    </row>
    <row r="20" spans="1:12" ht="13.5" customHeight="1">
      <c r="A20" s="2"/>
      <c r="B20" s="6" t="s">
        <v>204</v>
      </c>
      <c r="C20" s="10"/>
      <c r="D20" s="10" t="e">
        <f>+#REF!</f>
        <v>#REF!</v>
      </c>
      <c r="E20" s="10" t="e">
        <f>+#REF!</f>
        <v>#REF!</v>
      </c>
      <c r="F20" s="1"/>
    </row>
    <row r="21" spans="1:12" ht="13.5" customHeight="1">
      <c r="A21" s="2"/>
      <c r="B21" s="6" t="s">
        <v>214</v>
      </c>
      <c r="C21" s="10"/>
      <c r="D21" s="10" t="e">
        <f>+#REF!</f>
        <v>#REF!</v>
      </c>
      <c r="E21" s="10" t="e">
        <f>+#REF!</f>
        <v>#REF!</v>
      </c>
      <c r="F21" s="1"/>
    </row>
    <row r="22" spans="1:12" ht="13.5" customHeight="1">
      <c r="A22" s="2"/>
      <c r="B22" s="8" t="s">
        <v>205</v>
      </c>
      <c r="C22" s="11"/>
      <c r="D22" s="11" t="e">
        <f>SUM(D16:D21)</f>
        <v>#REF!</v>
      </c>
      <c r="E22" s="11" t="e">
        <f>SUM(E16:E21)</f>
        <v>#REF!</v>
      </c>
      <c r="F22" s="2"/>
    </row>
    <row r="23" spans="1:12" ht="4.5" customHeight="1">
      <c r="A23" s="2"/>
      <c r="B23" s="24"/>
      <c r="C23" s="25"/>
      <c r="D23" s="25"/>
      <c r="E23" s="25"/>
      <c r="F23" s="2"/>
    </row>
    <row r="24" spans="1:12" ht="13.5" customHeight="1">
      <c r="A24" s="2"/>
      <c r="B24" s="8" t="s">
        <v>206</v>
      </c>
      <c r="C24" s="11"/>
      <c r="D24" s="11" t="e">
        <f>+D22+D13</f>
        <v>#REF!</v>
      </c>
      <c r="E24" s="11" t="e">
        <f>+E22+E13</f>
        <v>#REF!</v>
      </c>
      <c r="F24" s="2"/>
    </row>
    <row r="25" spans="1:12" ht="13.5" customHeight="1">
      <c r="A25" s="2"/>
      <c r="B25" s="24"/>
      <c r="C25" s="25"/>
      <c r="D25" s="25"/>
      <c r="E25" s="25"/>
      <c r="F25" s="2"/>
    </row>
    <row r="26" spans="1:12" ht="13.5" customHeight="1">
      <c r="A26" s="1"/>
      <c r="B26" s="41" t="s">
        <v>116</v>
      </c>
      <c r="C26" s="15"/>
      <c r="D26" s="15"/>
      <c r="E26" s="15"/>
      <c r="F26" s="1"/>
    </row>
    <row r="27" spans="1:12" s="17" customFormat="1" ht="13.5" customHeight="1">
      <c r="A27" s="2"/>
      <c r="B27" s="6" t="s">
        <v>160</v>
      </c>
      <c r="C27" s="10"/>
      <c r="D27" s="10" t="e">
        <f>+#REF!</f>
        <v>#REF!</v>
      </c>
      <c r="E27" s="10" t="e">
        <f>+#REF!</f>
        <v>#REF!</v>
      </c>
      <c r="F27" s="1"/>
      <c r="G27"/>
      <c r="H27"/>
      <c r="L27"/>
    </row>
    <row r="28" spans="1:12" ht="13.5" customHeight="1">
      <c r="A28" s="2"/>
      <c r="B28" s="6" t="s">
        <v>208</v>
      </c>
      <c r="C28" s="10"/>
      <c r="D28" s="10" t="e">
        <f>+#REF!</f>
        <v>#REF!</v>
      </c>
      <c r="E28" s="10" t="e">
        <f>+#REF!</f>
        <v>#REF!</v>
      </c>
      <c r="F28" s="1"/>
    </row>
    <row r="29" spans="1:12" ht="13.5" customHeight="1">
      <c r="A29" s="2"/>
      <c r="B29" s="15" t="s">
        <v>114</v>
      </c>
      <c r="C29" s="10"/>
      <c r="D29" s="10" t="e">
        <f>+#REF!</f>
        <v>#REF!</v>
      </c>
      <c r="E29" s="10" t="e">
        <f>+#REF!</f>
        <v>#REF!</v>
      </c>
      <c r="F29" s="1"/>
    </row>
    <row r="30" spans="1:12" ht="13.5" customHeight="1">
      <c r="A30" s="1"/>
      <c r="B30" s="8" t="s">
        <v>115</v>
      </c>
      <c r="C30" s="11"/>
      <c r="D30" s="11" t="e">
        <f>SUM(D27:D29)</f>
        <v>#REF!</v>
      </c>
      <c r="E30" s="11" t="e">
        <f>SUM(E27:E29)</f>
        <v>#REF!</v>
      </c>
      <c r="F30" s="1"/>
    </row>
    <row r="31" spans="1:12" ht="4.5" customHeight="1">
      <c r="A31" s="1"/>
      <c r="B31" s="15"/>
      <c r="C31" s="16"/>
      <c r="D31" s="16"/>
      <c r="E31" s="16"/>
      <c r="F31" s="1"/>
    </row>
    <row r="32" spans="1:12" ht="13.5" customHeight="1">
      <c r="A32" s="1"/>
      <c r="B32" s="41" t="s">
        <v>196</v>
      </c>
      <c r="C32" s="16"/>
      <c r="D32" s="16"/>
      <c r="E32" s="16"/>
      <c r="F32" s="1"/>
    </row>
    <row r="33" spans="1:6" ht="13.5" customHeight="1">
      <c r="A33" s="1"/>
      <c r="B33" s="6" t="s">
        <v>216</v>
      </c>
      <c r="C33" s="10"/>
      <c r="D33" s="10" t="e">
        <f>+#REF!</f>
        <v>#REF!</v>
      </c>
      <c r="E33" s="10" t="e">
        <f>+#REF!</f>
        <v>#REF!</v>
      </c>
      <c r="F33" s="1"/>
    </row>
    <row r="34" spans="1:6" ht="13.5" customHeight="1">
      <c r="A34" s="1"/>
      <c r="B34" s="6" t="s">
        <v>219</v>
      </c>
      <c r="C34" s="10"/>
      <c r="D34" s="10" t="e">
        <f>+#REF!</f>
        <v>#REF!</v>
      </c>
      <c r="E34" s="10" t="e">
        <f>+#REF!</f>
        <v>#REF!</v>
      </c>
      <c r="F34" s="1"/>
    </row>
    <row r="35" spans="1:6" ht="13.5" customHeight="1">
      <c r="A35" s="1"/>
      <c r="B35" s="6" t="s">
        <v>212</v>
      </c>
      <c r="C35" s="10"/>
      <c r="D35" s="10" t="e">
        <f>+#REF!</f>
        <v>#REF!</v>
      </c>
      <c r="E35" s="10" t="e">
        <f>+#REF!</f>
        <v>#REF!</v>
      </c>
      <c r="F35" s="1"/>
    </row>
    <row r="36" spans="1:6" ht="13.5" customHeight="1">
      <c r="A36" s="1"/>
      <c r="B36" s="6" t="s">
        <v>213</v>
      </c>
      <c r="C36" s="10"/>
      <c r="D36" s="10" t="e">
        <f>+#REF!</f>
        <v>#REF!</v>
      </c>
      <c r="E36" s="10" t="e">
        <f>+#REF!</f>
        <v>#REF!</v>
      </c>
      <c r="F36" s="1"/>
    </row>
    <row r="37" spans="1:6" ht="13.5" customHeight="1">
      <c r="A37" s="1"/>
      <c r="B37" s="6" t="s">
        <v>209</v>
      </c>
      <c r="C37" s="10"/>
      <c r="D37" s="10" t="e">
        <f>+#REF!</f>
        <v>#REF!</v>
      </c>
      <c r="E37" s="10" t="e">
        <f>+#REF!</f>
        <v>#REF!</v>
      </c>
      <c r="F37" s="1"/>
    </row>
    <row r="38" spans="1:6" s="17" customFormat="1" ht="13.5" customHeight="1">
      <c r="A38" s="2"/>
      <c r="B38" s="8" t="s">
        <v>196</v>
      </c>
      <c r="C38" s="11"/>
      <c r="D38" s="11" t="e">
        <f>SUM(D33:D37)</f>
        <v>#REF!</v>
      </c>
      <c r="E38" s="11" t="e">
        <f>SUM(E33:E37)</f>
        <v>#REF!</v>
      </c>
      <c r="F38" s="2"/>
    </row>
    <row r="39" spans="1:6" ht="4.5" customHeight="1">
      <c r="A39" s="1"/>
      <c r="B39" s="15"/>
      <c r="C39" s="16"/>
      <c r="D39" s="16"/>
      <c r="E39" s="16"/>
      <c r="F39" s="1"/>
    </row>
    <row r="40" spans="1:6" ht="13.5" customHeight="1">
      <c r="A40" s="1"/>
      <c r="B40" s="8" t="s">
        <v>163</v>
      </c>
      <c r="C40" s="11"/>
      <c r="D40" s="11" t="e">
        <f>+D38+D30</f>
        <v>#REF!</v>
      </c>
      <c r="E40" s="11" t="e">
        <f>+E38+E30</f>
        <v>#REF!</v>
      </c>
      <c r="F40" s="1"/>
    </row>
    <row r="41" spans="1:6" ht="4.5" customHeight="1">
      <c r="A41" s="1"/>
      <c r="B41" s="15"/>
      <c r="C41" s="16"/>
      <c r="D41" s="16"/>
      <c r="E41" s="16"/>
      <c r="F41" s="1"/>
    </row>
    <row r="42" spans="1:6" s="17" customFormat="1" ht="13.5" customHeight="1">
      <c r="A42" s="2"/>
      <c r="B42" s="8" t="s">
        <v>210</v>
      </c>
      <c r="C42" s="11"/>
      <c r="D42" s="11" t="e">
        <f>+D40+D24</f>
        <v>#REF!</v>
      </c>
      <c r="E42" s="11" t="e">
        <f>+E40+E24</f>
        <v>#REF!</v>
      </c>
      <c r="F42" s="2"/>
    </row>
    <row r="43" spans="1:6" ht="4.5" customHeight="1">
      <c r="A43" s="2"/>
      <c r="B43" s="41"/>
      <c r="C43" s="25"/>
      <c r="D43" s="25"/>
      <c r="E43" s="25"/>
      <c r="F43" s="2"/>
    </row>
    <row r="44" spans="1:6" ht="13.5" customHeight="1">
      <c r="A44" s="1"/>
      <c r="B44" s="6" t="s">
        <v>95</v>
      </c>
      <c r="C44" s="10"/>
      <c r="D44" s="10" t="e">
        <f>+#REF!</f>
        <v>#REF!</v>
      </c>
      <c r="E44" s="10" t="e">
        <f>+#REF!</f>
        <v>#REF!</v>
      </c>
      <c r="F44" s="1"/>
    </row>
    <row r="45" spans="1:6" ht="4.5" customHeight="1">
      <c r="A45" s="1"/>
      <c r="B45" s="1"/>
      <c r="C45" s="1"/>
      <c r="D45" s="1"/>
      <c r="E45" s="1"/>
      <c r="F45" s="1"/>
    </row>
    <row r="46" spans="1:6" s="17" customFormat="1" ht="13.5" customHeight="1">
      <c r="A46" s="2"/>
      <c r="B46" s="8" t="s">
        <v>135</v>
      </c>
      <c r="C46" s="11"/>
      <c r="D46" s="11" t="e">
        <f>SUM(D42:D44)</f>
        <v>#REF!</v>
      </c>
      <c r="E46" s="11" t="e">
        <f>SUM(E42:E44)</f>
        <v>#REF!</v>
      </c>
      <c r="F46" s="2"/>
    </row>
    <row r="47" spans="1:6" ht="4.5" customHeight="1">
      <c r="A47" s="1"/>
      <c r="B47" s="41"/>
      <c r="C47" s="25"/>
      <c r="D47" s="25"/>
      <c r="E47" s="25"/>
      <c r="F47" s="1"/>
    </row>
    <row r="48" spans="1:6" ht="13.5" customHeight="1">
      <c r="A48" s="1"/>
      <c r="B48" s="6" t="s">
        <v>120</v>
      </c>
      <c r="C48" s="10"/>
      <c r="D48" s="10" t="e">
        <f>+#REF!</f>
        <v>#REF!</v>
      </c>
      <c r="E48" s="10" t="e">
        <f>+#REF!</f>
        <v>#REF!</v>
      </c>
      <c r="F48" s="1"/>
    </row>
    <row r="49" spans="1:6" ht="4.5" customHeight="1">
      <c r="A49" s="1"/>
      <c r="B49" s="24"/>
      <c r="C49" s="25"/>
      <c r="D49" s="25"/>
      <c r="E49" s="25"/>
      <c r="F49" s="1"/>
    </row>
    <row r="50" spans="1:6" s="17" customFormat="1" ht="13.5" customHeight="1">
      <c r="A50" s="2"/>
      <c r="B50" s="8" t="s">
        <v>221</v>
      </c>
      <c r="C50" s="11"/>
      <c r="D50" s="11" t="e">
        <f>SUM(D46:D49)</f>
        <v>#REF!</v>
      </c>
      <c r="E50" s="11" t="e">
        <f>SUM(E46:E49)</f>
        <v>#REF!</v>
      </c>
      <c r="F50" s="2"/>
    </row>
    <row r="51" spans="1:6" ht="13.5" customHeight="1">
      <c r="A51" s="1"/>
      <c r="B51" s="24"/>
      <c r="C51" s="25"/>
      <c r="D51" s="25"/>
      <c r="E51" s="25"/>
      <c r="F51" s="1"/>
    </row>
    <row r="52" spans="1:6" s="17" customFormat="1" ht="13.5" customHeight="1">
      <c r="A52" s="2"/>
      <c r="B52" s="8" t="s">
        <v>240</v>
      </c>
      <c r="C52" s="40"/>
      <c r="D52" s="40">
        <v>1.57</v>
      </c>
      <c r="E52" s="40">
        <v>8.0299999999999994</v>
      </c>
      <c r="F52" s="2"/>
    </row>
    <row r="53" spans="1:6" ht="13.5" customHeight="1">
      <c r="A53" s="1"/>
      <c r="B53" s="1"/>
      <c r="C53" s="1"/>
      <c r="D53" s="1"/>
      <c r="E53" s="1"/>
      <c r="F53" s="1"/>
    </row>
    <row r="54" spans="1:6" ht="13.5" customHeight="1">
      <c r="A54" s="21"/>
      <c r="B54" s="21"/>
      <c r="C54" s="21"/>
      <c r="D54" s="21"/>
      <c r="E54" s="21"/>
      <c r="F54" s="21"/>
    </row>
    <row r="55" spans="1:6" ht="13.5" customHeight="1">
      <c r="A55" s="1"/>
      <c r="B55" s="1"/>
      <c r="C55" s="1"/>
      <c r="D55" s="1"/>
      <c r="E55" s="1"/>
      <c r="F55" s="1"/>
    </row>
    <row r="56" spans="1:6" ht="21.75" customHeight="1">
      <c r="A56" s="1"/>
      <c r="B56" s="23" t="s">
        <v>241</v>
      </c>
      <c r="C56" s="1"/>
      <c r="D56" s="1"/>
      <c r="E56" s="1"/>
      <c r="F56" s="1"/>
    </row>
    <row r="57" spans="1:6" ht="13.5" customHeight="1">
      <c r="A57" s="1"/>
      <c r="B57" s="1"/>
      <c r="C57" s="1"/>
      <c r="D57" s="1"/>
      <c r="E57" s="1"/>
      <c r="F57" s="1"/>
    </row>
    <row r="58" spans="1:6" ht="13.5" customHeight="1">
      <c r="A58" s="1"/>
      <c r="B58" s="1"/>
      <c r="C58" s="13"/>
      <c r="D58" s="13" t="s">
        <v>185</v>
      </c>
      <c r="E58" s="13" t="s">
        <v>185</v>
      </c>
      <c r="F58" s="1"/>
    </row>
    <row r="59" spans="1:6" ht="13.5" customHeight="1">
      <c r="A59" s="1"/>
      <c r="B59" s="22" t="s">
        <v>167</v>
      </c>
      <c r="C59" s="14"/>
      <c r="D59" s="14">
        <v>2008</v>
      </c>
      <c r="E59" s="14">
        <v>2007</v>
      </c>
      <c r="F59" s="1"/>
    </row>
    <row r="60" spans="1:6" ht="13.5" customHeight="1">
      <c r="A60" s="1"/>
      <c r="B60" s="1"/>
      <c r="C60" s="1"/>
      <c r="D60" s="1"/>
      <c r="E60" s="1"/>
      <c r="F60" s="1"/>
    </row>
    <row r="61" spans="1:6" ht="13.5" customHeight="1">
      <c r="A61" s="1"/>
      <c r="B61" s="6" t="s">
        <v>222</v>
      </c>
      <c r="C61" s="9"/>
      <c r="D61" s="9">
        <v>152.6</v>
      </c>
      <c r="E61" s="9">
        <v>-137</v>
      </c>
      <c r="F61" s="1"/>
    </row>
    <row r="62" spans="1:6" ht="13.5" customHeight="1">
      <c r="A62" s="1"/>
      <c r="B62" s="7" t="s">
        <v>223</v>
      </c>
      <c r="C62" s="10"/>
      <c r="D62" s="10">
        <v>105.9</v>
      </c>
      <c r="E62" s="10">
        <v>-430.6</v>
      </c>
      <c r="F62" s="1"/>
    </row>
    <row r="63" spans="1:6" ht="13.5" customHeight="1">
      <c r="A63" s="1"/>
      <c r="B63" s="46" t="s">
        <v>90</v>
      </c>
      <c r="C63" s="42"/>
      <c r="D63" s="42">
        <v>-89.4</v>
      </c>
      <c r="E63" s="10"/>
      <c r="F63" s="1"/>
    </row>
    <row r="64" spans="1:6" ht="13.5" customHeight="1">
      <c r="A64" s="1"/>
      <c r="B64" s="46" t="s">
        <v>181</v>
      </c>
      <c r="C64" s="10"/>
      <c r="D64" s="10">
        <v>-407.9</v>
      </c>
      <c r="E64" s="42">
        <f>-326-105.5</f>
        <v>-431.5</v>
      </c>
      <c r="F64" s="1"/>
    </row>
    <row r="65" spans="1:6" ht="13.5" customHeight="1">
      <c r="A65" s="1"/>
      <c r="B65" s="46" t="s">
        <v>118</v>
      </c>
      <c r="C65" s="10"/>
      <c r="D65" s="10">
        <v>291.39999999999998</v>
      </c>
      <c r="E65" s="42">
        <v>105.5</v>
      </c>
      <c r="F65" s="1"/>
    </row>
    <row r="66" spans="1:6" s="17" customFormat="1" ht="13.5" customHeight="1">
      <c r="A66" s="2"/>
      <c r="B66" s="8" t="s">
        <v>224</v>
      </c>
      <c r="C66" s="59"/>
      <c r="D66" s="59">
        <f>SUM(D60:D65)</f>
        <v>52.599999999999994</v>
      </c>
      <c r="E66" s="45">
        <f>SUM(E60:E65)-0.1</f>
        <v>-893.7</v>
      </c>
      <c r="F66" s="2"/>
    </row>
    <row r="67" spans="1:6" ht="13.5" customHeight="1">
      <c r="A67" s="2"/>
      <c r="B67" s="24"/>
      <c r="C67" s="25"/>
      <c r="D67" s="25"/>
      <c r="E67" s="66"/>
      <c r="F67" s="1"/>
    </row>
    <row r="68" spans="1:6" ht="13.5" customHeight="1">
      <c r="A68" s="2"/>
      <c r="B68" s="6" t="s">
        <v>225</v>
      </c>
      <c r="C68" s="9"/>
      <c r="D68" s="9" t="e">
        <f>+D50</f>
        <v>#REF!</v>
      </c>
      <c r="E68" s="44" t="e">
        <f>E50</f>
        <v>#REF!</v>
      </c>
      <c r="F68" s="1"/>
    </row>
    <row r="69" spans="1:6" ht="13.5" customHeight="1">
      <c r="A69" s="2"/>
      <c r="B69" s="24"/>
      <c r="C69" s="25"/>
      <c r="D69" s="25"/>
      <c r="E69" s="66"/>
      <c r="F69" s="1"/>
    </row>
    <row r="70" spans="1:6" s="17" customFormat="1" ht="13.5" customHeight="1">
      <c r="A70" s="2"/>
      <c r="B70" s="8" t="s">
        <v>226</v>
      </c>
      <c r="C70" s="59"/>
      <c r="D70" s="59" t="e">
        <f>SUM(D66:D69)</f>
        <v>#REF!</v>
      </c>
      <c r="E70" s="45" t="e">
        <f>SUM(E66:E69)</f>
        <v>#REF!</v>
      </c>
      <c r="F70" s="2"/>
    </row>
    <row r="71" spans="1:6" ht="13.5" customHeight="1">
      <c r="A71" s="1"/>
      <c r="B71" s="1"/>
      <c r="C71" s="1"/>
      <c r="D71" s="1"/>
      <c r="E71" s="1"/>
      <c r="F71" s="1"/>
    </row>
    <row r="72" spans="1:6" ht="13.5" customHeight="1">
      <c r="A72" s="21"/>
      <c r="B72" s="21"/>
      <c r="C72" s="21"/>
      <c r="D72" s="21"/>
      <c r="E72" s="21"/>
      <c r="F72" s="21"/>
    </row>
    <row r="73" spans="1:6" ht="13.5" customHeight="1">
      <c r="A73" s="1"/>
      <c r="B73" s="1"/>
      <c r="C73" s="1"/>
      <c r="D73" s="1"/>
      <c r="E73" s="1"/>
      <c r="F73" s="1"/>
    </row>
    <row r="74" spans="1:6" ht="20.25" customHeight="1">
      <c r="A74" s="1"/>
      <c r="B74" s="23" t="s">
        <v>227</v>
      </c>
      <c r="C74" s="1"/>
      <c r="D74" s="1"/>
      <c r="E74" s="1"/>
      <c r="F74" s="1"/>
    </row>
    <row r="75" spans="1:6" ht="13.5" customHeight="1">
      <c r="A75" s="1"/>
      <c r="B75" s="1"/>
      <c r="C75" s="1"/>
      <c r="D75" s="1"/>
      <c r="E75" s="1"/>
      <c r="F75" s="1"/>
    </row>
    <row r="76" spans="1:6" ht="13.5" customHeight="1">
      <c r="A76" s="1"/>
      <c r="B76" s="1"/>
      <c r="C76" s="13"/>
      <c r="D76" s="13"/>
      <c r="E76" s="13"/>
      <c r="F76" s="1"/>
    </row>
    <row r="77" spans="1:6" ht="13.5" customHeight="1">
      <c r="A77" s="1"/>
      <c r="B77" s="22" t="s">
        <v>167</v>
      </c>
      <c r="C77" s="14" t="s">
        <v>198</v>
      </c>
      <c r="D77" s="14" t="s">
        <v>121</v>
      </c>
      <c r="E77" s="14" t="s">
        <v>242</v>
      </c>
      <c r="F77" s="1"/>
    </row>
    <row r="78" spans="1:6" ht="13.5" customHeight="1">
      <c r="A78" s="1"/>
      <c r="B78" s="1"/>
      <c r="C78" s="1"/>
      <c r="D78" s="1"/>
      <c r="E78" s="1"/>
      <c r="F78" s="1"/>
    </row>
    <row r="79" spans="1:6" ht="13.5" customHeight="1">
      <c r="A79" s="1"/>
      <c r="B79" s="2" t="s">
        <v>228</v>
      </c>
      <c r="C79" s="1"/>
      <c r="D79" s="1"/>
      <c r="E79" s="1"/>
      <c r="F79" s="1"/>
    </row>
    <row r="80" spans="1:6" ht="13.5" customHeight="1">
      <c r="A80" s="1"/>
      <c r="B80" s="2"/>
      <c r="C80" s="1"/>
      <c r="D80" s="1"/>
      <c r="E80" s="1"/>
      <c r="F80" s="1"/>
    </row>
    <row r="81" spans="1:6" ht="13.5" customHeight="1">
      <c r="A81" s="1"/>
      <c r="B81" s="6" t="s">
        <v>123</v>
      </c>
      <c r="C81" s="9"/>
      <c r="D81" s="9" t="e">
        <f>+#REF!</f>
        <v>#REF!</v>
      </c>
      <c r="E81" s="9" t="e">
        <f>+#REF!</f>
        <v>#REF!</v>
      </c>
      <c r="F81" s="1"/>
    </row>
    <row r="82" spans="1:6" ht="13.5" hidden="1" customHeight="1">
      <c r="A82" s="1"/>
      <c r="B82" s="6"/>
      <c r="C82" s="9"/>
      <c r="D82" s="9"/>
      <c r="E82" s="9"/>
      <c r="F82" s="1"/>
    </row>
    <row r="83" spans="1:6" ht="13.5" customHeight="1">
      <c r="A83" s="1"/>
      <c r="B83" s="46" t="s">
        <v>7</v>
      </c>
      <c r="C83" s="9"/>
      <c r="D83" s="9" t="e">
        <f>+#REF!</f>
        <v>#REF!</v>
      </c>
      <c r="E83" s="9" t="e">
        <f>+#REF!</f>
        <v>#REF!</v>
      </c>
      <c r="F83" s="1"/>
    </row>
    <row r="84" spans="1:6" ht="13.5" customHeight="1">
      <c r="A84" s="1"/>
      <c r="B84" s="46" t="s">
        <v>26</v>
      </c>
      <c r="C84" s="9"/>
      <c r="D84" s="9" t="e">
        <f>+#REF!</f>
        <v>#REF!</v>
      </c>
      <c r="E84" s="9" t="e">
        <f>+#REF!</f>
        <v>#REF!</v>
      </c>
      <c r="F84" s="1"/>
    </row>
    <row r="85" spans="1:6" ht="13.5" customHeight="1">
      <c r="A85" s="1"/>
      <c r="B85" s="46" t="s">
        <v>8</v>
      </c>
      <c r="C85" s="9"/>
      <c r="D85" s="9" t="e">
        <f>+#REF!</f>
        <v>#REF!</v>
      </c>
      <c r="E85" s="9" t="e">
        <f>+#REF!</f>
        <v>#REF!</v>
      </c>
      <c r="F85" s="1"/>
    </row>
    <row r="86" spans="1:6" ht="13.5" customHeight="1">
      <c r="A86" s="1"/>
      <c r="B86" s="46" t="s">
        <v>9</v>
      </c>
      <c r="C86" s="9"/>
      <c r="D86" s="9" t="e">
        <f>+#REF!</f>
        <v>#REF!</v>
      </c>
      <c r="E86" s="9" t="e">
        <f>+#REF!</f>
        <v>#REF!</v>
      </c>
      <c r="F86" s="1"/>
    </row>
    <row r="87" spans="1:6" ht="13.5" customHeight="1">
      <c r="A87" s="1"/>
      <c r="B87" s="6" t="s">
        <v>229</v>
      </c>
      <c r="C87" s="9"/>
      <c r="D87" s="9" t="e">
        <f>+#REF!</f>
        <v>#REF!</v>
      </c>
      <c r="E87" s="9" t="e">
        <f>+#REF!</f>
        <v>#REF!</v>
      </c>
      <c r="F87" s="1"/>
    </row>
    <row r="88" spans="1:6" ht="13.5" customHeight="1">
      <c r="A88" s="1"/>
      <c r="B88" s="27"/>
      <c r="C88" s="28"/>
      <c r="D88" s="28"/>
      <c r="E88" s="28"/>
      <c r="F88" s="1"/>
    </row>
    <row r="89" spans="1:6" ht="13.5" customHeight="1">
      <c r="A89" s="1"/>
      <c r="B89" s="29" t="s">
        <v>230</v>
      </c>
      <c r="C89" s="30"/>
      <c r="D89" s="30"/>
      <c r="E89" s="30"/>
      <c r="F89" s="1"/>
    </row>
    <row r="90" spans="1:6" ht="13.5" customHeight="1">
      <c r="A90" s="1"/>
      <c r="B90" s="6" t="s">
        <v>133</v>
      </c>
      <c r="C90" s="9"/>
      <c r="D90" s="9" t="e">
        <f>+#REF!</f>
        <v>#REF!</v>
      </c>
      <c r="E90" s="9" t="e">
        <f>+#REF!</f>
        <v>#REF!</v>
      </c>
      <c r="F90" s="1"/>
    </row>
    <row r="91" spans="1:6" ht="13.5" customHeight="1">
      <c r="A91" s="1"/>
      <c r="B91" s="7" t="s">
        <v>130</v>
      </c>
      <c r="C91" s="9"/>
      <c r="D91" s="9" t="e">
        <f>+#REF!</f>
        <v>#REF!</v>
      </c>
      <c r="E91" s="9" t="e">
        <f>+#REF!</f>
        <v>#REF!</v>
      </c>
      <c r="F91" s="1"/>
    </row>
    <row r="92" spans="1:6" ht="13.5" customHeight="1">
      <c r="A92" s="1"/>
      <c r="B92" s="6" t="s">
        <v>131</v>
      </c>
      <c r="C92" s="9"/>
      <c r="D92" s="9" t="e">
        <f>+#REF!</f>
        <v>#REF!</v>
      </c>
      <c r="E92" s="9" t="e">
        <f>+#REF!</f>
        <v>#REF!</v>
      </c>
      <c r="F92" s="1"/>
    </row>
    <row r="93" spans="1:6" ht="13.5" customHeight="1">
      <c r="A93" s="1"/>
      <c r="B93" s="7" t="s">
        <v>132</v>
      </c>
      <c r="C93" s="9"/>
      <c r="D93" s="9" t="e">
        <f>+#REF!</f>
        <v>#REF!</v>
      </c>
      <c r="E93" s="9" t="e">
        <f>+#REF!</f>
        <v>#REF!</v>
      </c>
      <c r="F93" s="1"/>
    </row>
    <row r="94" spans="1:6" ht="13.5" customHeight="1">
      <c r="A94" s="1"/>
      <c r="B94" s="6" t="s">
        <v>134</v>
      </c>
      <c r="C94" s="9"/>
      <c r="D94" s="9" t="e">
        <f>+#REF!</f>
        <v>#REF!</v>
      </c>
      <c r="E94" s="9" t="e">
        <f>+#REF!</f>
        <v>#REF!</v>
      </c>
      <c r="F94" s="1"/>
    </row>
    <row r="95" spans="1:6" ht="13.5" customHeight="1">
      <c r="A95" s="1"/>
      <c r="B95" s="7" t="s">
        <v>136</v>
      </c>
      <c r="C95" s="9"/>
      <c r="D95" s="9" t="e">
        <f>+#REF!</f>
        <v>#REF!</v>
      </c>
      <c r="E95" s="9" t="e">
        <f>+#REF!</f>
        <v>#REF!</v>
      </c>
      <c r="F95" s="1"/>
    </row>
    <row r="96" spans="1:6" ht="13.5" customHeight="1">
      <c r="A96" s="1"/>
      <c r="B96" s="6" t="s">
        <v>137</v>
      </c>
      <c r="C96" s="9"/>
      <c r="D96" s="9" t="e">
        <f>+#REF!</f>
        <v>#REF!</v>
      </c>
      <c r="E96" s="9" t="e">
        <f>+#REF!</f>
        <v>#REF!</v>
      </c>
      <c r="F96" s="1"/>
    </row>
    <row r="97" spans="1:6" ht="13.5" customHeight="1">
      <c r="A97" s="1"/>
      <c r="B97" s="46" t="s">
        <v>10</v>
      </c>
      <c r="C97" s="9"/>
      <c r="D97" s="9" t="e">
        <f>+#REF!</f>
        <v>#REF!</v>
      </c>
      <c r="E97" s="9" t="e">
        <f>+#REF!</f>
        <v>#REF!</v>
      </c>
      <c r="F97" s="1"/>
    </row>
    <row r="98" spans="1:6" ht="13.5" customHeight="1">
      <c r="A98" s="1"/>
      <c r="B98" s="46" t="s">
        <v>11</v>
      </c>
      <c r="C98" s="9"/>
      <c r="D98" s="9" t="e">
        <f>+#REF!</f>
        <v>#REF!</v>
      </c>
      <c r="E98" s="9" t="e">
        <f>+#REF!</f>
        <v>#REF!</v>
      </c>
      <c r="F98" s="1"/>
    </row>
    <row r="99" spans="1:6" ht="13.5" customHeight="1">
      <c r="A99" s="1"/>
      <c r="B99" s="6" t="s">
        <v>138</v>
      </c>
      <c r="C99" s="9"/>
      <c r="D99" s="9" t="e">
        <f>+#REF!</f>
        <v>#REF!</v>
      </c>
      <c r="E99" s="9" t="e">
        <f>+#REF!</f>
        <v>#REF!</v>
      </c>
      <c r="F99" s="1"/>
    </row>
    <row r="100" spans="1:6" ht="13.5" customHeight="1">
      <c r="A100" s="1"/>
      <c r="B100" s="7" t="s">
        <v>231</v>
      </c>
      <c r="C100" s="9"/>
      <c r="D100" s="9" t="e">
        <f>+#REF!</f>
        <v>#REF!</v>
      </c>
      <c r="E100" s="9" t="e">
        <f>+#REF!</f>
        <v>#REF!</v>
      </c>
      <c r="F100" s="1"/>
    </row>
    <row r="101" spans="1:6" ht="13.5" customHeight="1">
      <c r="A101" s="1"/>
      <c r="B101" s="48" t="s">
        <v>232</v>
      </c>
      <c r="C101" s="9"/>
      <c r="D101" s="9" t="e">
        <f>+#REF!</f>
        <v>#REF!</v>
      </c>
      <c r="E101" s="9" t="e">
        <f>+#REF!</f>
        <v>#REF!</v>
      </c>
      <c r="F101" s="1"/>
    </row>
    <row r="102" spans="1:6" ht="13.5" customHeight="1">
      <c r="A102" s="2"/>
      <c r="B102" s="8" t="s">
        <v>233</v>
      </c>
      <c r="C102" s="11"/>
      <c r="D102" s="11" t="e">
        <f>SUM(D81:D101)</f>
        <v>#REF!</v>
      </c>
      <c r="E102" s="11" t="e">
        <f>SUM(E81:E101)</f>
        <v>#REF!</v>
      </c>
      <c r="F102" s="1"/>
    </row>
    <row r="103" spans="1:6" ht="13.5" customHeight="1">
      <c r="A103" s="2"/>
      <c r="B103" s="24"/>
      <c r="C103" s="25"/>
      <c r="D103" s="25"/>
      <c r="E103" s="25"/>
      <c r="F103" s="1"/>
    </row>
    <row r="104" spans="1:6" ht="13.5" customHeight="1">
      <c r="A104" s="2"/>
      <c r="B104" s="2" t="s">
        <v>234</v>
      </c>
      <c r="C104" s="1"/>
      <c r="D104" s="1"/>
      <c r="E104" s="1"/>
      <c r="F104" s="1"/>
    </row>
    <row r="105" spans="1:6" ht="13.5" customHeight="1">
      <c r="A105" s="2"/>
      <c r="B105" s="2"/>
      <c r="C105" s="1"/>
      <c r="D105" s="1"/>
      <c r="E105" s="1"/>
      <c r="F105" s="1"/>
    </row>
    <row r="106" spans="1:6" ht="13.5" customHeight="1">
      <c r="A106" s="2"/>
      <c r="B106" s="2" t="s">
        <v>235</v>
      </c>
      <c r="C106" s="1"/>
      <c r="D106" s="1"/>
      <c r="E106" s="1"/>
      <c r="F106" s="1"/>
    </row>
    <row r="107" spans="1:6" ht="13.5" customHeight="1">
      <c r="A107" s="2"/>
      <c r="B107" s="6" t="s">
        <v>236</v>
      </c>
      <c r="C107" s="9"/>
      <c r="D107" s="9">
        <f>E107</f>
        <v>3860</v>
      </c>
      <c r="E107" s="9">
        <v>3860</v>
      </c>
      <c r="F107" s="1"/>
    </row>
    <row r="108" spans="1:6" ht="13.5" customHeight="1">
      <c r="A108" s="2"/>
      <c r="B108" s="7" t="s">
        <v>237</v>
      </c>
      <c r="C108" s="9"/>
      <c r="D108" s="9" t="e">
        <f>+#REF!-D107-D109</f>
        <v>#REF!</v>
      </c>
      <c r="E108" s="9" t="e">
        <f>+#REF!-E107-E109</f>
        <v>#REF!</v>
      </c>
      <c r="F108" s="1"/>
    </row>
    <row r="109" spans="1:6" ht="13.5" customHeight="1">
      <c r="A109" s="2"/>
      <c r="B109" s="6" t="s">
        <v>238</v>
      </c>
      <c r="C109" s="9"/>
      <c r="D109" s="9"/>
      <c r="E109" s="9"/>
      <c r="F109" s="1"/>
    </row>
    <row r="110" spans="1:6" ht="13.5" customHeight="1">
      <c r="A110" s="2"/>
      <c r="B110" s="8" t="s">
        <v>12</v>
      </c>
      <c r="C110" s="11"/>
      <c r="D110" s="11" t="e">
        <f>SUM(D107:D109)</f>
        <v>#REF!</v>
      </c>
      <c r="E110" s="11" t="e">
        <f>SUM(E107:E109)</f>
        <v>#REF!</v>
      </c>
      <c r="F110" s="1"/>
    </row>
    <row r="111" spans="1:6" ht="13.5" customHeight="1">
      <c r="A111" s="2"/>
      <c r="B111" s="24"/>
      <c r="C111" s="25"/>
      <c r="D111" s="25"/>
      <c r="E111" s="25"/>
      <c r="F111" s="1"/>
    </row>
    <row r="112" spans="1:6" ht="13.5" customHeight="1">
      <c r="A112" s="2"/>
      <c r="B112" s="24" t="s">
        <v>18</v>
      </c>
      <c r="C112" s="25"/>
      <c r="D112" s="25"/>
      <c r="E112" s="25"/>
      <c r="F112" s="1"/>
    </row>
    <row r="113" spans="1:6" ht="13.5" customHeight="1">
      <c r="A113" s="2"/>
      <c r="B113" s="20" t="s">
        <v>14</v>
      </c>
      <c r="C113" s="9"/>
      <c r="D113" s="9" t="e">
        <f>+#REF!</f>
        <v>#REF!</v>
      </c>
      <c r="E113" s="9" t="e">
        <f>+#REF!</f>
        <v>#REF!</v>
      </c>
      <c r="F113" s="1"/>
    </row>
    <row r="114" spans="1:6" ht="13.5" customHeight="1">
      <c r="A114" s="1"/>
      <c r="B114" s="61" t="s">
        <v>13</v>
      </c>
      <c r="C114" s="9"/>
      <c r="D114" s="9" t="e">
        <f>+#REF!</f>
        <v>#REF!</v>
      </c>
      <c r="E114" s="9" t="e">
        <f>+#REF!</f>
        <v>#REF!</v>
      </c>
      <c r="F114" s="1"/>
    </row>
    <row r="115" spans="1:6" ht="13.5" customHeight="1">
      <c r="A115" s="1"/>
      <c r="B115" s="20" t="s">
        <v>20</v>
      </c>
      <c r="C115" s="9"/>
      <c r="D115" s="9" t="e">
        <f>+#REF!</f>
        <v>#REF!</v>
      </c>
      <c r="E115" s="9" t="e">
        <f>+#REF!</f>
        <v>#REF!</v>
      </c>
      <c r="F115" s="1"/>
    </row>
    <row r="116" spans="1:6" ht="13.5" customHeight="1">
      <c r="A116" s="1"/>
      <c r="B116" s="7" t="s">
        <v>144</v>
      </c>
      <c r="C116" s="9"/>
      <c r="D116" s="9" t="e">
        <f>+#REF!</f>
        <v>#REF!</v>
      </c>
      <c r="E116" s="9" t="e">
        <f>+#REF!</f>
        <v>#REF!</v>
      </c>
      <c r="F116" s="1"/>
    </row>
    <row r="117" spans="1:6" ht="13.5" customHeight="1">
      <c r="A117" s="1"/>
      <c r="B117" s="48" t="s">
        <v>17</v>
      </c>
      <c r="C117" s="9"/>
      <c r="D117" s="9" t="e">
        <f>+#REF!</f>
        <v>#REF!</v>
      </c>
      <c r="E117" s="9" t="e">
        <f>+#REF!</f>
        <v>#REF!</v>
      </c>
      <c r="F117" s="1"/>
    </row>
    <row r="118" spans="1:6" ht="13.5" customHeight="1">
      <c r="A118" s="1"/>
      <c r="B118" s="1"/>
      <c r="C118" s="1"/>
      <c r="D118" s="1"/>
      <c r="E118" s="1"/>
      <c r="F118" s="1"/>
    </row>
    <row r="119" spans="1:6" ht="13.5" customHeight="1">
      <c r="A119" s="1"/>
      <c r="B119" s="2" t="s">
        <v>81</v>
      </c>
      <c r="C119" s="1"/>
      <c r="D119" s="1"/>
      <c r="E119" s="1"/>
      <c r="F119" s="1"/>
    </row>
    <row r="120" spans="1:6" ht="13.5" customHeight="1">
      <c r="A120" s="1"/>
      <c r="B120" s="6" t="s">
        <v>133</v>
      </c>
      <c r="C120" s="9"/>
      <c r="D120" s="9" t="e">
        <f>+#REF!</f>
        <v>#REF!</v>
      </c>
      <c r="E120" s="9" t="e">
        <f>+#REF!</f>
        <v>#REF!</v>
      </c>
      <c r="F120" s="1"/>
    </row>
    <row r="121" spans="1:6" ht="13.5" customHeight="1">
      <c r="A121" s="1"/>
      <c r="B121" s="46" t="s">
        <v>83</v>
      </c>
      <c r="C121" s="9"/>
      <c r="D121" s="9" t="e">
        <f>+#REF!</f>
        <v>#REF!</v>
      </c>
      <c r="E121" s="9" t="e">
        <f>+#REF!</f>
        <v>#REF!</v>
      </c>
      <c r="F121" s="1"/>
    </row>
    <row r="122" spans="1:6" ht="13.5" customHeight="1">
      <c r="A122" s="1"/>
      <c r="B122" s="48" t="s">
        <v>82</v>
      </c>
      <c r="C122" s="9"/>
      <c r="D122" s="9" t="e">
        <f>+#REF!</f>
        <v>#REF!</v>
      </c>
      <c r="E122" s="9" t="e">
        <f>+#REF!</f>
        <v>#REF!</v>
      </c>
      <c r="F122" s="1"/>
    </row>
    <row r="123" spans="1:6" ht="13.5" customHeight="1">
      <c r="A123" s="1"/>
      <c r="B123" s="48" t="s">
        <v>199</v>
      </c>
      <c r="C123" s="9"/>
      <c r="D123" s="9" t="e">
        <f>+#REF!</f>
        <v>#REF!</v>
      </c>
      <c r="E123" s="9" t="e">
        <f>+#REF!</f>
        <v>#REF!</v>
      </c>
      <c r="F123" s="1"/>
    </row>
    <row r="124" spans="1:6" ht="13.5" customHeight="1">
      <c r="A124" s="1"/>
      <c r="B124" s="46" t="s">
        <v>145</v>
      </c>
      <c r="C124" s="9"/>
      <c r="D124" s="9" t="e">
        <f>+#REF!</f>
        <v>#REF!</v>
      </c>
      <c r="E124" s="9" t="e">
        <f>+#REF!</f>
        <v>#REF!</v>
      </c>
      <c r="F124" s="1"/>
    </row>
    <row r="125" spans="1:6" ht="13.5" customHeight="1">
      <c r="A125" s="1"/>
      <c r="B125" s="48" t="s">
        <v>19</v>
      </c>
      <c r="C125" s="9"/>
      <c r="D125" s="9" t="e">
        <f>+#REF!</f>
        <v>#REF!</v>
      </c>
      <c r="E125" s="9" t="e">
        <f>+#REF!</f>
        <v>#REF!</v>
      </c>
      <c r="F125" s="1"/>
    </row>
    <row r="126" spans="1:6" ht="13.5" customHeight="1">
      <c r="A126" s="1"/>
      <c r="B126" s="7" t="s">
        <v>183</v>
      </c>
      <c r="C126" s="9"/>
      <c r="D126" s="9" t="e">
        <f>+#REF!</f>
        <v>#REF!</v>
      </c>
      <c r="E126" s="9" t="e">
        <f>+#REF!</f>
        <v>#REF!</v>
      </c>
      <c r="F126" s="1"/>
    </row>
    <row r="127" spans="1:6" ht="13.5" customHeight="1">
      <c r="A127" s="1"/>
      <c r="B127" s="6" t="s">
        <v>146</v>
      </c>
      <c r="C127" s="9"/>
      <c r="D127" s="9" t="e">
        <f>+#REF!</f>
        <v>#REF!</v>
      </c>
      <c r="E127" s="9" t="e">
        <f>+#REF!</f>
        <v>#REF!</v>
      </c>
      <c r="F127" s="1"/>
    </row>
    <row r="128" spans="1:6" ht="13.5" customHeight="1">
      <c r="A128" s="1"/>
      <c r="B128" s="7" t="s">
        <v>21</v>
      </c>
      <c r="C128" s="9"/>
      <c r="D128" s="9" t="e">
        <f>+#REF!</f>
        <v>#REF!</v>
      </c>
      <c r="E128" s="9" t="e">
        <f>+#REF!</f>
        <v>#REF!</v>
      </c>
      <c r="F128" s="1"/>
    </row>
    <row r="129" spans="1:6" ht="13.5" customHeight="1">
      <c r="A129" s="1"/>
      <c r="B129" s="15"/>
      <c r="C129" s="16"/>
      <c r="D129" s="16"/>
      <c r="E129" s="16"/>
      <c r="F129" s="1"/>
    </row>
    <row r="130" spans="1:6" ht="13.5" customHeight="1">
      <c r="A130" s="1"/>
      <c r="B130" s="62" t="s">
        <v>30</v>
      </c>
      <c r="C130" s="60"/>
      <c r="D130" s="60" t="e">
        <f>SUM(D113:D128)</f>
        <v>#REF!</v>
      </c>
      <c r="E130" s="60" t="e">
        <f>SUM(E113:E128)</f>
        <v>#REF!</v>
      </c>
      <c r="F130" s="1"/>
    </row>
    <row r="131" spans="1:6" ht="13.5" customHeight="1">
      <c r="A131" s="1"/>
      <c r="B131" s="53"/>
      <c r="C131" s="16"/>
      <c r="D131" s="16"/>
      <c r="E131" s="16"/>
      <c r="F131" s="1"/>
    </row>
    <row r="132" spans="1:6" ht="13.5" customHeight="1">
      <c r="A132" s="1"/>
      <c r="B132" s="8" t="s">
        <v>239</v>
      </c>
      <c r="C132" s="11"/>
      <c r="D132" s="11" t="e">
        <f>D110+(SUM(D113:D128))</f>
        <v>#REF!</v>
      </c>
      <c r="E132" s="11" t="e">
        <f>E110+(SUM(E113:E128))</f>
        <v>#REF!</v>
      </c>
      <c r="F132" s="1"/>
    </row>
    <row r="133" spans="1:6" ht="13.5" customHeight="1">
      <c r="A133" s="1"/>
      <c r="B133" s="1"/>
      <c r="C133" s="1"/>
      <c r="D133" s="1"/>
      <c r="E133" s="1"/>
      <c r="F133" s="1"/>
    </row>
    <row r="134" spans="1:6" ht="13.5" customHeight="1">
      <c r="A134" s="21"/>
      <c r="B134" s="21"/>
      <c r="C134" s="21"/>
      <c r="D134" s="21"/>
      <c r="E134" s="21"/>
      <c r="F134" s="21"/>
    </row>
    <row r="135" spans="1:6" ht="13.5" customHeight="1">
      <c r="A135" s="21"/>
      <c r="B135" s="21"/>
      <c r="C135" s="54"/>
      <c r="D135" s="54" t="e">
        <f>+D132-D102</f>
        <v>#REF!</v>
      </c>
      <c r="E135" s="54" t="e">
        <f>+E132-E102</f>
        <v>#REF!</v>
      </c>
      <c r="F135" s="21"/>
    </row>
    <row r="136" spans="1:6" ht="13.5" customHeight="1">
      <c r="A136" s="21"/>
      <c r="B136" s="21"/>
      <c r="C136" s="21"/>
      <c r="D136" s="21"/>
      <c r="E136" s="21"/>
      <c r="F136" s="21"/>
    </row>
    <row r="137" spans="1:6" ht="13.5" customHeight="1">
      <c r="A137" s="21"/>
      <c r="B137" s="21"/>
      <c r="C137" s="21"/>
      <c r="D137" s="21"/>
      <c r="E137" s="21"/>
      <c r="F137" s="21"/>
    </row>
    <row r="138" spans="1:6" ht="13.5" customHeight="1">
      <c r="A138" s="21"/>
      <c r="B138" s="21"/>
      <c r="C138" s="21"/>
      <c r="D138" s="21"/>
      <c r="E138" s="21"/>
      <c r="F138" s="21"/>
    </row>
    <row r="139" spans="1:6" ht="13.5" customHeight="1">
      <c r="A139" s="21"/>
      <c r="B139" s="21"/>
      <c r="C139" s="21"/>
      <c r="D139" s="21"/>
      <c r="E139" s="21"/>
      <c r="F139" s="21"/>
    </row>
    <row r="140" spans="1:6" ht="13.5" customHeight="1">
      <c r="A140" s="21"/>
      <c r="B140" s="21"/>
      <c r="C140" s="21"/>
      <c r="D140" s="21"/>
      <c r="E140" s="21"/>
      <c r="F140" s="21"/>
    </row>
    <row r="141" spans="1:6" ht="13.5" customHeight="1">
      <c r="A141" s="21"/>
      <c r="B141" s="21"/>
      <c r="C141" s="21"/>
      <c r="D141" s="21"/>
      <c r="E141" s="21"/>
      <c r="F141" s="21"/>
    </row>
    <row r="142" spans="1:6" ht="13.5" customHeight="1">
      <c r="A142" s="21"/>
      <c r="B142" s="21"/>
      <c r="C142" s="21"/>
      <c r="D142" s="21"/>
      <c r="E142" s="21"/>
      <c r="F142" s="21"/>
    </row>
    <row r="143" spans="1:6" ht="13.5" customHeight="1">
      <c r="A143" s="21"/>
      <c r="B143" s="21"/>
      <c r="C143" s="21"/>
      <c r="D143" s="21"/>
      <c r="E143" s="21"/>
      <c r="F143" s="21"/>
    </row>
    <row r="144" spans="1:6" ht="13.5" customHeight="1">
      <c r="A144" s="21"/>
      <c r="B144" s="21"/>
      <c r="C144" s="21"/>
      <c r="D144" s="21"/>
      <c r="E144" s="21"/>
      <c r="F144" s="21"/>
    </row>
    <row r="145" spans="1:6" ht="13.5" customHeight="1">
      <c r="A145" s="21"/>
      <c r="B145" s="21"/>
      <c r="C145" s="21"/>
      <c r="D145" s="21"/>
      <c r="E145" s="21"/>
      <c r="F145" s="21"/>
    </row>
    <row r="146" spans="1:6" ht="13.5" customHeight="1">
      <c r="A146" s="21"/>
      <c r="B146" s="21"/>
      <c r="C146" s="21"/>
      <c r="D146" s="21"/>
      <c r="E146" s="21"/>
      <c r="F146" s="21"/>
    </row>
    <row r="147" spans="1:6" ht="13.5" customHeight="1">
      <c r="A147" s="21"/>
      <c r="B147" s="21"/>
      <c r="C147" s="21"/>
      <c r="D147" s="21"/>
      <c r="E147" s="21"/>
      <c r="F147" s="21"/>
    </row>
    <row r="148" spans="1:6" ht="13.5" customHeight="1">
      <c r="A148" s="21"/>
      <c r="B148" s="21"/>
      <c r="C148" s="21"/>
      <c r="D148" s="21"/>
      <c r="E148" s="21"/>
      <c r="F148" s="21"/>
    </row>
    <row r="149" spans="1:6" ht="13.5" customHeight="1">
      <c r="A149" s="21"/>
      <c r="B149" s="21"/>
      <c r="C149" s="21"/>
      <c r="D149" s="21"/>
      <c r="E149" s="21"/>
      <c r="F149" s="21"/>
    </row>
    <row r="150" spans="1:6" ht="13.5" customHeight="1">
      <c r="A150" s="21"/>
      <c r="B150" s="21"/>
      <c r="C150" s="21"/>
      <c r="D150" s="21"/>
      <c r="E150" s="21"/>
      <c r="F150" s="21"/>
    </row>
    <row r="151" spans="1:6" ht="13.5" customHeight="1">
      <c r="A151" s="21"/>
      <c r="B151" s="21"/>
      <c r="C151" s="21"/>
      <c r="D151" s="21"/>
      <c r="E151" s="21"/>
      <c r="F151" s="21"/>
    </row>
    <row r="152" spans="1:6" ht="13.5" customHeight="1">
      <c r="A152" s="21"/>
      <c r="B152" s="21"/>
      <c r="C152" s="21"/>
      <c r="D152" s="21"/>
      <c r="E152" s="21"/>
      <c r="F152" s="21"/>
    </row>
    <row r="153" spans="1:6" ht="13.5" customHeight="1">
      <c r="A153" s="21"/>
      <c r="B153" s="21"/>
      <c r="C153" s="21"/>
      <c r="D153" s="21"/>
      <c r="E153" s="21"/>
      <c r="F153" s="21"/>
    </row>
    <row r="154" spans="1:6" ht="13.5" customHeight="1">
      <c r="A154" s="21"/>
      <c r="B154" s="21"/>
      <c r="C154" s="21"/>
      <c r="D154" s="21"/>
      <c r="E154" s="21"/>
      <c r="F154" s="21"/>
    </row>
    <row r="155" spans="1:6" ht="13.5" customHeight="1">
      <c r="A155" s="21"/>
      <c r="B155" s="21"/>
      <c r="C155" s="21"/>
      <c r="D155" s="21"/>
      <c r="E155" s="21"/>
      <c r="F155" s="21"/>
    </row>
    <row r="156" spans="1:6" ht="13.5" customHeight="1">
      <c r="A156" s="21"/>
      <c r="B156" s="21"/>
      <c r="C156" s="21"/>
      <c r="D156" s="21"/>
      <c r="E156" s="21"/>
      <c r="F156" s="21"/>
    </row>
    <row r="157" spans="1:6" ht="13.5" customHeight="1">
      <c r="A157" s="21"/>
      <c r="B157" s="21"/>
      <c r="C157" s="21"/>
      <c r="D157" s="21"/>
      <c r="E157" s="21"/>
      <c r="F157" s="21"/>
    </row>
    <row r="158" spans="1:6" ht="13.5" customHeight="1">
      <c r="A158" s="21"/>
      <c r="B158" s="21"/>
      <c r="C158" s="21"/>
      <c r="D158" s="21"/>
      <c r="E158" s="21"/>
      <c r="F158" s="21"/>
    </row>
    <row r="159" spans="1:6" ht="13.5" customHeight="1">
      <c r="A159" s="21"/>
      <c r="B159" s="21"/>
      <c r="C159" s="21"/>
      <c r="D159" s="21"/>
      <c r="E159" s="21"/>
      <c r="F159" s="21"/>
    </row>
    <row r="160" spans="1:6" ht="13.5" customHeight="1">
      <c r="A160" s="21"/>
      <c r="B160" s="21"/>
      <c r="C160" s="21"/>
      <c r="D160" s="21"/>
      <c r="E160" s="21"/>
      <c r="F160" s="21"/>
    </row>
    <row r="161" spans="1:6" ht="13.5" customHeight="1">
      <c r="A161" s="21"/>
      <c r="B161" s="21"/>
      <c r="C161" s="21"/>
      <c r="D161" s="21"/>
      <c r="E161" s="21"/>
      <c r="F161" s="21"/>
    </row>
    <row r="162" spans="1:6" ht="13.5" customHeight="1">
      <c r="A162" s="21"/>
      <c r="B162" s="21"/>
      <c r="C162" s="21"/>
      <c r="D162" s="21"/>
      <c r="E162" s="21"/>
      <c r="F162" s="21"/>
    </row>
    <row r="163" spans="1:6" ht="13.5" customHeight="1">
      <c r="A163" s="21"/>
      <c r="B163" s="21"/>
      <c r="C163" s="21"/>
      <c r="D163" s="21"/>
      <c r="E163" s="21"/>
      <c r="F163" s="21"/>
    </row>
    <row r="164" spans="1:6" ht="13.5" customHeight="1">
      <c r="A164" s="21"/>
      <c r="B164" s="21"/>
      <c r="C164" s="21"/>
      <c r="D164" s="21"/>
      <c r="E164" s="21"/>
      <c r="F164" s="21"/>
    </row>
    <row r="165" spans="1:6" ht="13.5" customHeight="1">
      <c r="A165" s="21"/>
      <c r="B165" s="21"/>
      <c r="C165" s="21"/>
      <c r="D165" s="21"/>
      <c r="E165" s="21"/>
      <c r="F165" s="21"/>
    </row>
    <row r="166" spans="1:6" ht="13.5" customHeight="1">
      <c r="A166" s="21"/>
      <c r="B166" s="21"/>
      <c r="C166" s="21"/>
      <c r="D166" s="21"/>
      <c r="E166" s="21"/>
      <c r="F166" s="21"/>
    </row>
    <row r="167" spans="1:6" ht="13.5" customHeight="1">
      <c r="A167" s="21"/>
      <c r="B167" s="21"/>
      <c r="C167" s="21"/>
      <c r="D167" s="21"/>
      <c r="E167" s="21"/>
      <c r="F167" s="21"/>
    </row>
    <row r="168" spans="1:6" ht="13.5" customHeight="1">
      <c r="A168" s="21"/>
      <c r="B168" s="21"/>
      <c r="C168" s="21"/>
      <c r="D168" s="21"/>
      <c r="E168" s="21"/>
      <c r="F168" s="21"/>
    </row>
    <row r="169" spans="1:6" ht="13.5" customHeight="1">
      <c r="A169" s="21"/>
      <c r="B169" s="21"/>
      <c r="C169" s="21"/>
      <c r="D169" s="21"/>
      <c r="E169" s="21"/>
      <c r="F169" s="21"/>
    </row>
    <row r="170" spans="1:6" ht="13.5" customHeight="1">
      <c r="A170" s="21"/>
      <c r="B170" s="21"/>
      <c r="C170" s="21"/>
      <c r="D170" s="21"/>
      <c r="E170" s="21"/>
      <c r="F170" s="21"/>
    </row>
    <row r="171" spans="1:6" ht="13.5" customHeight="1">
      <c r="A171" s="21"/>
      <c r="B171" s="21"/>
      <c r="C171" s="21"/>
      <c r="D171" s="21"/>
      <c r="E171" s="21"/>
      <c r="F171" s="21"/>
    </row>
    <row r="172" spans="1:6" ht="13.5" customHeight="1">
      <c r="A172" s="21"/>
      <c r="B172" s="21"/>
      <c r="C172" s="21"/>
      <c r="D172" s="21"/>
      <c r="E172" s="21"/>
      <c r="F172" s="21"/>
    </row>
    <row r="173" spans="1:6" ht="13.5" customHeight="1">
      <c r="A173" s="21"/>
      <c r="B173" s="21"/>
      <c r="C173" s="21"/>
      <c r="D173" s="21"/>
      <c r="E173" s="21"/>
      <c r="F173" s="21"/>
    </row>
    <row r="174" spans="1:6" ht="13.5" customHeight="1">
      <c r="A174" s="21"/>
      <c r="B174" s="21"/>
      <c r="C174" s="21"/>
      <c r="D174" s="21"/>
      <c r="E174" s="21"/>
      <c r="F174" s="21"/>
    </row>
    <row r="175" spans="1:6" ht="13.5" customHeight="1">
      <c r="A175" s="21"/>
      <c r="B175" s="21"/>
      <c r="C175" s="21"/>
      <c r="D175" s="21"/>
      <c r="E175" s="21"/>
      <c r="F175" s="21"/>
    </row>
    <row r="176" spans="1:6" ht="13.5" customHeight="1">
      <c r="A176" s="21"/>
      <c r="B176" s="21"/>
      <c r="C176" s="21"/>
      <c r="D176" s="21"/>
      <c r="E176" s="21"/>
      <c r="F176" s="21"/>
    </row>
    <row r="177" spans="1:6" ht="13.5" customHeight="1">
      <c r="A177" s="21"/>
      <c r="B177" s="21"/>
      <c r="C177" s="21"/>
      <c r="D177" s="21"/>
      <c r="E177" s="21"/>
      <c r="F177" s="21"/>
    </row>
    <row r="178" spans="1:6" ht="13.5" customHeight="1">
      <c r="A178" s="21"/>
      <c r="B178" s="21"/>
      <c r="C178" s="21"/>
      <c r="D178" s="21"/>
      <c r="E178" s="21"/>
      <c r="F178" s="21"/>
    </row>
    <row r="179" spans="1:6" ht="13.5" customHeight="1">
      <c r="A179" s="21"/>
      <c r="B179" s="21"/>
      <c r="C179" s="21"/>
      <c r="D179" s="21"/>
      <c r="E179" s="21"/>
      <c r="F179" s="21"/>
    </row>
    <row r="180" spans="1:6" ht="13.5" customHeight="1">
      <c r="A180" s="21"/>
      <c r="B180" s="21"/>
      <c r="C180" s="21"/>
      <c r="D180" s="21"/>
      <c r="E180" s="21"/>
      <c r="F180" s="21"/>
    </row>
    <row r="181" spans="1:6" ht="13.5" customHeight="1">
      <c r="A181" s="21"/>
      <c r="B181" s="21"/>
      <c r="C181" s="21"/>
      <c r="D181" s="21"/>
      <c r="E181" s="21"/>
      <c r="F181" s="21"/>
    </row>
    <row r="182" spans="1:6" ht="13.5" customHeight="1">
      <c r="A182" s="21"/>
      <c r="B182" s="21"/>
      <c r="C182" s="21"/>
      <c r="D182" s="21"/>
      <c r="E182" s="21"/>
      <c r="F182" s="21"/>
    </row>
    <row r="183" spans="1:6" ht="13.5" customHeight="1">
      <c r="A183" s="21"/>
      <c r="B183" s="21"/>
      <c r="C183" s="21"/>
      <c r="D183" s="21"/>
      <c r="E183" s="21"/>
      <c r="F183" s="21"/>
    </row>
    <row r="184" spans="1:6" ht="13.5" customHeight="1">
      <c r="A184" s="21"/>
      <c r="B184" s="21"/>
      <c r="C184" s="21"/>
      <c r="D184" s="21"/>
      <c r="E184" s="21"/>
      <c r="F184" s="21"/>
    </row>
    <row r="185" spans="1:6" ht="13.5" customHeight="1">
      <c r="A185" s="21"/>
      <c r="B185" s="21"/>
      <c r="C185" s="21"/>
      <c r="D185" s="21"/>
      <c r="E185" s="21"/>
      <c r="F185" s="21"/>
    </row>
    <row r="186" spans="1:6" ht="13.5" customHeight="1">
      <c r="A186" s="21"/>
      <c r="B186" s="21"/>
      <c r="C186" s="21"/>
      <c r="D186" s="21"/>
      <c r="E186" s="21"/>
      <c r="F186" s="21"/>
    </row>
    <row r="187" spans="1:6" ht="13.5" customHeight="1">
      <c r="A187" s="21"/>
      <c r="B187" s="21"/>
      <c r="C187" s="21"/>
      <c r="D187" s="21"/>
      <c r="E187" s="21"/>
      <c r="F187" s="21"/>
    </row>
    <row r="188" spans="1:6" ht="13.5" customHeight="1">
      <c r="A188" s="21"/>
      <c r="B188" s="21"/>
      <c r="C188" s="21"/>
      <c r="D188" s="21"/>
      <c r="E188" s="21"/>
      <c r="F188" s="21"/>
    </row>
    <row r="189" spans="1:6" ht="13.5" customHeight="1">
      <c r="A189" s="21"/>
      <c r="B189" s="21"/>
      <c r="C189" s="21"/>
      <c r="D189" s="21"/>
      <c r="E189" s="21"/>
      <c r="F189" s="21"/>
    </row>
    <row r="190" spans="1:6" ht="13.5" customHeight="1">
      <c r="A190" s="21"/>
      <c r="B190" s="21"/>
      <c r="C190" s="21"/>
      <c r="D190" s="21"/>
      <c r="E190" s="21"/>
      <c r="F190" s="21"/>
    </row>
    <row r="191" spans="1:6" ht="13.5" customHeight="1">
      <c r="A191" s="21"/>
      <c r="B191" s="21"/>
      <c r="C191" s="21"/>
      <c r="D191" s="21"/>
      <c r="E191" s="21"/>
      <c r="F191" s="21"/>
    </row>
    <row r="192" spans="1:6" ht="13.5" customHeight="1">
      <c r="A192" s="21"/>
      <c r="B192" s="21"/>
      <c r="C192" s="21"/>
      <c r="D192" s="21"/>
      <c r="E192" s="21"/>
      <c r="F192" s="21"/>
    </row>
    <row r="193" spans="1:6" ht="13.5" customHeight="1">
      <c r="A193" s="21"/>
      <c r="B193" s="21"/>
      <c r="C193" s="21"/>
      <c r="D193" s="21"/>
      <c r="E193" s="21"/>
      <c r="F193" s="21"/>
    </row>
    <row r="194" spans="1:6" ht="13.5" customHeight="1">
      <c r="A194" s="21"/>
      <c r="B194" s="21"/>
      <c r="C194" s="21"/>
      <c r="D194" s="21"/>
      <c r="E194" s="21"/>
      <c r="F194" s="21"/>
    </row>
    <row r="195" spans="1:6" ht="13.5" customHeight="1">
      <c r="A195" s="21"/>
      <c r="B195" s="21"/>
      <c r="C195" s="21"/>
      <c r="D195" s="21"/>
      <c r="E195" s="21"/>
      <c r="F195" s="21"/>
    </row>
    <row r="196" spans="1:6" ht="13.5" customHeight="1">
      <c r="A196" s="21"/>
      <c r="B196" s="21"/>
      <c r="C196" s="21"/>
      <c r="D196" s="21"/>
      <c r="E196" s="21"/>
      <c r="F196" s="21"/>
    </row>
    <row r="197" spans="1:6" ht="13.5" customHeight="1">
      <c r="A197" s="21"/>
      <c r="B197" s="21"/>
      <c r="C197" s="21"/>
      <c r="D197" s="21"/>
      <c r="E197" s="21"/>
      <c r="F197" s="21"/>
    </row>
    <row r="198" spans="1:6" ht="13.5" customHeight="1">
      <c r="A198" s="21"/>
      <c r="B198" s="21"/>
      <c r="C198" s="21"/>
      <c r="D198" s="21"/>
      <c r="E198" s="21"/>
      <c r="F198" s="21"/>
    </row>
    <row r="199" spans="1:6" ht="13.5" customHeight="1">
      <c r="A199" s="21"/>
      <c r="B199" s="21"/>
      <c r="C199" s="21"/>
      <c r="D199" s="21"/>
      <c r="E199" s="21"/>
      <c r="F199" s="21"/>
    </row>
    <row r="200" spans="1:6" ht="13.5" customHeight="1">
      <c r="A200" s="21"/>
      <c r="B200" s="21"/>
      <c r="C200" s="21"/>
      <c r="D200" s="21"/>
      <c r="E200" s="21"/>
      <c r="F200" s="21"/>
    </row>
    <row r="201" spans="1:6" ht="13.5" customHeight="1">
      <c r="A201" s="21"/>
      <c r="B201" s="21"/>
      <c r="C201" s="21"/>
      <c r="D201" s="21"/>
      <c r="E201" s="21"/>
      <c r="F201" s="21"/>
    </row>
    <row r="202" spans="1:6" ht="13.5" customHeight="1">
      <c r="A202" s="21"/>
      <c r="B202" s="21"/>
      <c r="C202" s="21"/>
      <c r="D202" s="21"/>
      <c r="E202" s="21"/>
      <c r="F202" s="21"/>
    </row>
    <row r="203" spans="1:6" ht="13.5" customHeight="1">
      <c r="A203" s="21"/>
      <c r="B203" s="21"/>
      <c r="C203" s="21"/>
      <c r="D203" s="21"/>
      <c r="E203" s="21"/>
      <c r="F203" s="21"/>
    </row>
    <row r="204" spans="1:6" ht="13.5" customHeight="1">
      <c r="A204" s="21"/>
      <c r="B204" s="21"/>
      <c r="C204" s="21"/>
      <c r="D204" s="21"/>
      <c r="E204" s="21"/>
      <c r="F204" s="21"/>
    </row>
    <row r="205" spans="1:6" ht="13.5" customHeight="1">
      <c r="A205" s="21"/>
      <c r="B205" s="21"/>
      <c r="C205" s="21"/>
      <c r="D205" s="21"/>
      <c r="E205" s="21"/>
      <c r="F205" s="21"/>
    </row>
    <row r="206" spans="1:6" ht="13.5" customHeight="1">
      <c r="A206" s="21"/>
      <c r="B206" s="21"/>
      <c r="C206" s="21"/>
      <c r="D206" s="21"/>
      <c r="E206" s="21"/>
      <c r="F206" s="21"/>
    </row>
    <row r="207" spans="1:6" ht="13.5" customHeight="1">
      <c r="A207" s="21"/>
      <c r="B207" s="21"/>
      <c r="C207" s="21"/>
      <c r="D207" s="21"/>
      <c r="E207" s="21"/>
      <c r="F207" s="21"/>
    </row>
    <row r="208" spans="1:6" ht="13.5" customHeight="1">
      <c r="A208" s="21"/>
      <c r="B208" s="21"/>
      <c r="C208" s="21"/>
      <c r="D208" s="21"/>
      <c r="E208" s="21"/>
      <c r="F208" s="21"/>
    </row>
    <row r="209" spans="1:6" ht="13.5" customHeight="1">
      <c r="A209" s="21"/>
      <c r="B209" s="21"/>
      <c r="C209" s="21"/>
      <c r="D209" s="21"/>
      <c r="E209" s="21"/>
      <c r="F209" s="21"/>
    </row>
    <row r="210" spans="1:6" ht="13.5" customHeight="1">
      <c r="A210" s="21"/>
      <c r="B210" s="21"/>
      <c r="C210" s="21"/>
      <c r="D210" s="21"/>
      <c r="E210" s="21"/>
      <c r="F210" s="21"/>
    </row>
    <row r="211" spans="1:6" ht="13.5" customHeight="1">
      <c r="A211" s="21"/>
      <c r="B211" s="21"/>
      <c r="C211" s="21"/>
      <c r="D211" s="21"/>
      <c r="E211" s="21"/>
      <c r="F211" s="21"/>
    </row>
    <row r="212" spans="1:6" ht="13.5" customHeight="1">
      <c r="A212" s="21"/>
      <c r="B212" s="21"/>
      <c r="C212" s="21"/>
      <c r="D212" s="21"/>
      <c r="E212" s="21"/>
      <c r="F212" s="21"/>
    </row>
    <row r="213" spans="1:6" s="21" customFormat="1" ht="13.5" customHeight="1"/>
    <row r="214" spans="1:6" s="21" customFormat="1" ht="13.5" customHeight="1"/>
    <row r="215" spans="1:6" s="21" customFormat="1" ht="13.5" customHeight="1"/>
    <row r="216" spans="1:6" s="21" customFormat="1" ht="13.5" customHeight="1"/>
    <row r="217" spans="1:6" s="21" customFormat="1" ht="13.5" customHeight="1"/>
    <row r="218" spans="1:6" s="21" customFormat="1" ht="13.5" customHeight="1"/>
    <row r="219" spans="1:6" s="21" customFormat="1" ht="13.5" customHeight="1"/>
    <row r="220" spans="1:6" s="21" customFormat="1" ht="13.5" customHeight="1"/>
    <row r="221" spans="1:6" s="21" customFormat="1" ht="13.5" customHeight="1"/>
    <row r="222" spans="1:6" s="21" customFormat="1" ht="13.5" customHeight="1"/>
    <row r="223" spans="1:6" s="21" customFormat="1" ht="13.5" customHeight="1"/>
    <row r="224" spans="1:6" s="21" customFormat="1" ht="13.5" customHeight="1"/>
    <row r="225" s="21" customFormat="1" ht="13.5" customHeight="1"/>
    <row r="226" s="21" customFormat="1" ht="13.5" customHeight="1"/>
    <row r="227" s="21" customFormat="1" ht="13.5" customHeight="1"/>
    <row r="228" s="21" customFormat="1" ht="13.5" customHeight="1"/>
    <row r="229" s="21" customFormat="1" ht="13.5" customHeight="1"/>
    <row r="230" s="21" customFormat="1" ht="13.5" customHeight="1"/>
    <row r="231" s="21" customFormat="1" ht="13.5" customHeight="1"/>
    <row r="232" s="21" customFormat="1" ht="13.5" customHeight="1"/>
    <row r="233" s="21" customFormat="1" ht="13.5" customHeight="1"/>
    <row r="234" s="21" customFormat="1" ht="13.5" customHeight="1"/>
    <row r="235" s="21" customFormat="1" ht="13.5" customHeight="1"/>
    <row r="236" s="21" customFormat="1" ht="13.5" customHeight="1"/>
    <row r="237" s="21" customFormat="1" ht="13.5" customHeight="1"/>
    <row r="238" s="21" customFormat="1" ht="13.5" customHeight="1"/>
    <row r="239" s="21" customFormat="1" ht="13.5" customHeight="1"/>
    <row r="240" s="21" customFormat="1" ht="13.5" customHeight="1"/>
    <row r="241" s="21" customFormat="1" ht="13.5" customHeight="1"/>
    <row r="242" s="21" customFormat="1" ht="13.5" customHeight="1"/>
    <row r="243" s="21" customFormat="1" ht="13.5" customHeight="1"/>
    <row r="244" s="21" customFormat="1" ht="13.5" customHeight="1"/>
    <row r="245" s="21" customFormat="1" ht="13.5" customHeight="1"/>
    <row r="246" s="21" customFormat="1" ht="13.5" customHeight="1"/>
    <row r="247" s="21" customFormat="1" ht="13.5" customHeight="1"/>
    <row r="248" s="21" customFormat="1" ht="13.5" customHeight="1"/>
    <row r="249" s="21" customFormat="1" ht="13.5" customHeight="1"/>
    <row r="250" s="21" customFormat="1" ht="13.5" customHeight="1"/>
    <row r="251" s="21" customFormat="1" ht="13.5" customHeight="1"/>
    <row r="252" s="21" customFormat="1" ht="13.5" customHeight="1"/>
    <row r="253" s="21" customFormat="1" ht="13.5" customHeight="1"/>
  </sheetData>
  <customSheetViews>
    <customSheetView guid="{A341D8C9-5CC0-4C53-B3E4-E55891765B05}" scale="75" showPageBreaks="1" showGridLines="0" printArea="1" hiddenRows="1" state="hidden" view="pageBreakPreview">
      <pane xSplit="2" ySplit="5" topLeftCell="C6" activePane="bottomRight" state="frozen"/>
      <selection pane="bottomRight" activeCell="B35" sqref="B35"/>
      <rowBreaks count="1" manualBreakCount="1">
        <brk id="71" max="5" man="1"/>
      </rowBreaks>
      <pageMargins left="0.78740157499999996" right="0.78740157499999996" top="0.984251969" bottom="0.984251969" header="0.5" footer="0.5"/>
      <pageSetup paperSize="9" scale="4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41" orientation="portrait" verticalDpi="0" r:id="rId2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8" enableFormatConditionsCalculation="0">
    <tabColor indexed="44"/>
  </sheetPr>
  <dimension ref="A1:T269"/>
  <sheetViews>
    <sheetView showGridLines="0" view="pageBreakPreview" zoomScale="70" zoomScaleNormal="100" zoomScaleSheetLayoutView="70" workbookViewId="0"/>
  </sheetViews>
  <sheetFormatPr baseColWidth="10" defaultRowHeight="12.75"/>
  <cols>
    <col min="1" max="1" width="2.28515625" customWidth="1"/>
    <col min="2" max="2" width="47.85546875" customWidth="1"/>
    <col min="3" max="3" width="48.7109375" customWidth="1"/>
    <col min="4" max="7" width="11.5703125" bestFit="1" customWidth="1"/>
    <col min="8" max="8" width="11.28515625" customWidth="1"/>
    <col min="9" max="9" width="11.7109375" customWidth="1"/>
    <col min="10" max="20" width="11.42578125" style="21"/>
  </cols>
  <sheetData>
    <row r="1" spans="1:9">
      <c r="A1" s="394"/>
      <c r="B1" s="290"/>
      <c r="C1" s="350"/>
      <c r="D1" s="383"/>
      <c r="E1" s="383"/>
      <c r="F1" s="383"/>
      <c r="G1" s="383"/>
      <c r="H1" s="383"/>
      <c r="I1" s="383"/>
    </row>
    <row r="2" spans="1:9" ht="20.25">
      <c r="A2" s="394"/>
      <c r="B2" s="292" t="s">
        <v>622</v>
      </c>
      <c r="C2" s="352" t="s">
        <v>177</v>
      </c>
      <c r="D2" s="283"/>
      <c r="E2" s="283"/>
      <c r="F2" s="283"/>
      <c r="G2" s="283"/>
      <c r="H2" s="297"/>
      <c r="I2" s="297"/>
    </row>
    <row r="3" spans="1:9">
      <c r="A3" s="394"/>
      <c r="B3" s="394"/>
      <c r="C3" s="387"/>
      <c r="D3" s="383"/>
      <c r="E3" s="383"/>
      <c r="F3" s="383"/>
      <c r="G3" s="383"/>
      <c r="H3" s="383"/>
      <c r="I3" s="383"/>
    </row>
    <row r="4" spans="1:9">
      <c r="A4" s="394"/>
      <c r="B4" s="394"/>
      <c r="C4" s="387"/>
      <c r="D4" s="481" t="s">
        <v>723</v>
      </c>
      <c r="E4" s="481" t="s">
        <v>673</v>
      </c>
      <c r="F4" s="481" t="s">
        <v>674</v>
      </c>
      <c r="G4" s="481" t="s">
        <v>671</v>
      </c>
      <c r="H4" s="481" t="s">
        <v>672</v>
      </c>
      <c r="I4" s="481" t="s">
        <v>673</v>
      </c>
    </row>
    <row r="5" spans="1:9">
      <c r="A5" s="394"/>
      <c r="B5" s="395" t="s">
        <v>383</v>
      </c>
      <c r="C5" s="388" t="s">
        <v>167</v>
      </c>
      <c r="D5" s="196">
        <v>2011</v>
      </c>
      <c r="E5" s="196">
        <v>2011</v>
      </c>
      <c r="F5" s="196">
        <v>2010</v>
      </c>
      <c r="G5" s="196">
        <v>2010</v>
      </c>
      <c r="H5" s="196">
        <v>2010</v>
      </c>
      <c r="I5" s="384">
        <v>2010</v>
      </c>
    </row>
    <row r="6" spans="1:9" ht="6.95" customHeight="1">
      <c r="A6" s="394"/>
      <c r="B6" s="394"/>
      <c r="C6" s="387"/>
      <c r="D6" s="383"/>
      <c r="E6" s="383"/>
      <c r="F6" s="383"/>
      <c r="G6" s="383"/>
      <c r="H6" s="383"/>
      <c r="I6" s="383"/>
    </row>
    <row r="7" spans="1:9" ht="14.1" customHeight="1">
      <c r="A7" s="394"/>
      <c r="B7" s="173" t="s">
        <v>448</v>
      </c>
      <c r="C7" s="322" t="s">
        <v>43</v>
      </c>
      <c r="D7" s="467">
        <v>4414.0009999999993</v>
      </c>
      <c r="E7" s="467">
        <v>4224.6379999999999</v>
      </c>
      <c r="F7" s="467">
        <v>4426.7900000000009</v>
      </c>
      <c r="G7" s="467">
        <v>4535.8670000000002</v>
      </c>
      <c r="H7" s="467">
        <v>4289.4210000000003</v>
      </c>
      <c r="I7" s="467">
        <v>3811.2130000000002</v>
      </c>
    </row>
    <row r="8" spans="1:9" ht="14.1" customHeight="1">
      <c r="A8" s="394"/>
      <c r="B8" s="170" t="s">
        <v>404</v>
      </c>
      <c r="C8" s="324" t="s">
        <v>119</v>
      </c>
      <c r="D8" s="467">
        <v>523.45799999999963</v>
      </c>
      <c r="E8" s="467">
        <v>491.96399999999994</v>
      </c>
      <c r="F8" s="467">
        <v>455.78099999999995</v>
      </c>
      <c r="G8" s="467">
        <v>426.47000000000025</v>
      </c>
      <c r="H8" s="467">
        <v>462.51699999999983</v>
      </c>
      <c r="I8" s="467">
        <v>382.71199999999999</v>
      </c>
    </row>
    <row r="9" spans="1:9" ht="14.1" customHeight="1">
      <c r="A9" s="394"/>
      <c r="B9" s="375" t="s">
        <v>451</v>
      </c>
      <c r="C9" s="375" t="s">
        <v>98</v>
      </c>
      <c r="D9" s="478">
        <v>4937.4589999999989</v>
      </c>
      <c r="E9" s="478">
        <v>4716.6019999999999</v>
      </c>
      <c r="F9" s="478">
        <v>4882.5710000000008</v>
      </c>
      <c r="G9" s="478">
        <v>4962.3370000000004</v>
      </c>
      <c r="H9" s="478">
        <v>4751.9380000000001</v>
      </c>
      <c r="I9" s="478">
        <v>4193.9250000000002</v>
      </c>
    </row>
    <row r="10" spans="1:9" ht="6.75" customHeight="1">
      <c r="A10" s="394"/>
      <c r="B10" s="170"/>
      <c r="C10" s="324"/>
      <c r="D10" s="158"/>
      <c r="E10" s="158"/>
      <c r="F10" s="158"/>
      <c r="G10" s="158"/>
      <c r="H10" s="299"/>
      <c r="I10" s="299"/>
    </row>
    <row r="11" spans="1:9" ht="14.1" customHeight="1">
      <c r="A11" s="394"/>
      <c r="B11" s="480" t="s">
        <v>458</v>
      </c>
      <c r="C11" s="480" t="s">
        <v>105</v>
      </c>
      <c r="D11" s="478">
        <v>652.399</v>
      </c>
      <c r="E11" s="478">
        <v>790.56700000000001</v>
      </c>
      <c r="F11" s="478">
        <v>803.01199999999994</v>
      </c>
      <c r="G11" s="478">
        <v>803.92499999999995</v>
      </c>
      <c r="H11" s="478">
        <v>294.88200000000006</v>
      </c>
      <c r="I11" s="478">
        <v>846.39299999999992</v>
      </c>
    </row>
    <row r="12" spans="1:9" ht="6" customHeight="1">
      <c r="A12" s="394"/>
      <c r="B12" s="219"/>
      <c r="C12" s="326"/>
      <c r="D12" s="227"/>
      <c r="E12" s="227"/>
      <c r="F12" s="227"/>
      <c r="G12" s="227"/>
      <c r="H12" s="299"/>
      <c r="I12" s="299"/>
    </row>
    <row r="13" spans="1:9" ht="14.1" customHeight="1">
      <c r="A13" s="394"/>
      <c r="B13" s="480" t="s">
        <v>623</v>
      </c>
      <c r="C13" s="480" t="s">
        <v>206</v>
      </c>
      <c r="D13" s="478">
        <v>5589.8579999999993</v>
      </c>
      <c r="E13" s="478">
        <v>5507.1689999999999</v>
      </c>
      <c r="F13" s="478">
        <v>5685.5830000000005</v>
      </c>
      <c r="G13" s="478">
        <v>5766.2620000000006</v>
      </c>
      <c r="H13" s="478">
        <v>5046.82</v>
      </c>
      <c r="I13" s="478">
        <v>5040.3180000000002</v>
      </c>
    </row>
    <row r="14" spans="1:9" ht="6.95" customHeight="1">
      <c r="A14" s="394"/>
      <c r="B14" s="398"/>
      <c r="C14" s="393"/>
      <c r="D14" s="386"/>
      <c r="E14" s="386"/>
      <c r="F14" s="386"/>
      <c r="G14" s="386"/>
      <c r="H14" s="483"/>
      <c r="I14" s="483"/>
    </row>
    <row r="15" spans="1:9" ht="14.1" customHeight="1">
      <c r="A15" s="394"/>
      <c r="B15" s="457" t="s">
        <v>461</v>
      </c>
      <c r="C15" s="323" t="s">
        <v>149</v>
      </c>
      <c r="D15" s="467">
        <v>-3059.4639999999999</v>
      </c>
      <c r="E15" s="467">
        <v>-3454.0720000000001</v>
      </c>
      <c r="F15" s="467">
        <v>-3383.2440000000006</v>
      </c>
      <c r="G15" s="467">
        <v>-3260.0159999999996</v>
      </c>
      <c r="H15" s="467">
        <v>-3269.2570000000001</v>
      </c>
      <c r="I15" s="467">
        <v>-3544.1179999999999</v>
      </c>
    </row>
    <row r="16" spans="1:9" ht="14.1" customHeight="1">
      <c r="A16" s="394"/>
      <c r="B16" s="173" t="s">
        <v>624</v>
      </c>
      <c r="C16" s="322" t="s">
        <v>261</v>
      </c>
      <c r="D16" s="467">
        <v>-239.12400000000025</v>
      </c>
      <c r="E16" s="467">
        <v>-216.56099999999969</v>
      </c>
      <c r="F16" s="467">
        <v>-191.9350000000004</v>
      </c>
      <c r="G16" s="467">
        <v>-187.01200000000017</v>
      </c>
      <c r="H16" s="467">
        <v>-215.39400000000023</v>
      </c>
      <c r="I16" s="467">
        <v>-148.66300000000001</v>
      </c>
    </row>
    <row r="17" spans="1:10">
      <c r="A17" s="394"/>
      <c r="B17" s="280" t="s">
        <v>625</v>
      </c>
      <c r="C17" s="280" t="s">
        <v>260</v>
      </c>
      <c r="D17" s="478">
        <v>-3298.5880000000002</v>
      </c>
      <c r="E17" s="478">
        <v>-3670.6329999999998</v>
      </c>
      <c r="F17" s="478">
        <v>-3575.179000000001</v>
      </c>
      <c r="G17" s="478">
        <v>-3447.0279999999998</v>
      </c>
      <c r="H17" s="478">
        <v>-3484.6510000000003</v>
      </c>
      <c r="I17" s="478">
        <v>-3692.7809999999999</v>
      </c>
    </row>
    <row r="18" spans="1:10" ht="6.75" customHeight="1">
      <c r="A18" s="394"/>
      <c r="B18" s="394"/>
      <c r="C18" s="387"/>
      <c r="D18" s="383"/>
      <c r="E18" s="383"/>
      <c r="F18" s="383"/>
      <c r="G18" s="383"/>
      <c r="H18" s="383"/>
      <c r="I18" s="383"/>
    </row>
    <row r="19" spans="1:10" ht="14.1" customHeight="1">
      <c r="A19" s="394"/>
      <c r="B19" s="173" t="s">
        <v>465</v>
      </c>
      <c r="C19" s="322" t="s">
        <v>147</v>
      </c>
      <c r="D19" s="467">
        <v>-739.56299999999987</v>
      </c>
      <c r="E19" s="467">
        <v>-720.82600000000002</v>
      </c>
      <c r="F19" s="467">
        <v>-728.66600000000017</v>
      </c>
      <c r="G19" s="467">
        <v>-714.36399999999981</v>
      </c>
      <c r="H19" s="467">
        <v>-731.54300000000001</v>
      </c>
      <c r="I19" s="467">
        <v>-635.80399999999997</v>
      </c>
    </row>
    <row r="20" spans="1:10" ht="14.1" customHeight="1">
      <c r="A20" s="394"/>
      <c r="B20" s="218" t="s">
        <v>468</v>
      </c>
      <c r="C20" s="331" t="s">
        <v>209</v>
      </c>
      <c r="D20" s="467">
        <v>-306.8130000000001</v>
      </c>
      <c r="E20" s="467">
        <v>-300.69199999999989</v>
      </c>
      <c r="F20" s="467">
        <v>-313.6880000000001</v>
      </c>
      <c r="G20" s="467">
        <v>-292.92700000000013</v>
      </c>
      <c r="H20" s="467">
        <v>-300.89199999999994</v>
      </c>
      <c r="I20" s="467">
        <v>-367.45299999999997</v>
      </c>
    </row>
    <row r="21" spans="1:10" ht="14.1" customHeight="1">
      <c r="A21" s="394"/>
      <c r="B21" s="480" t="s">
        <v>470</v>
      </c>
      <c r="C21" s="480" t="s">
        <v>151</v>
      </c>
      <c r="D21" s="478">
        <v>-1046.376</v>
      </c>
      <c r="E21" s="478">
        <v>-1021.5179999999999</v>
      </c>
      <c r="F21" s="478">
        <v>-1042.3540000000003</v>
      </c>
      <c r="G21" s="478">
        <v>-1007.2909999999999</v>
      </c>
      <c r="H21" s="478">
        <v>-1032.4349999999999</v>
      </c>
      <c r="I21" s="478">
        <v>-1003.2569999999999</v>
      </c>
    </row>
    <row r="22" spans="1:10" ht="6.95" customHeight="1">
      <c r="A22" s="394"/>
      <c r="B22" s="398"/>
      <c r="C22" s="393"/>
      <c r="D22" s="386"/>
      <c r="E22" s="386"/>
      <c r="F22" s="386"/>
      <c r="G22" s="386"/>
      <c r="H22" s="483"/>
      <c r="I22" s="483"/>
    </row>
    <row r="23" spans="1:10" ht="14.1" customHeight="1">
      <c r="A23" s="394"/>
      <c r="B23" s="480" t="s">
        <v>471</v>
      </c>
      <c r="C23" s="480" t="s">
        <v>163</v>
      </c>
      <c r="D23" s="478">
        <v>-4344.9639999999999</v>
      </c>
      <c r="E23" s="478">
        <v>-4692.1509999999998</v>
      </c>
      <c r="F23" s="478">
        <v>-4617.5330000000013</v>
      </c>
      <c r="G23" s="478">
        <v>-4454.3189999999995</v>
      </c>
      <c r="H23" s="478">
        <v>-4517.0860000000002</v>
      </c>
      <c r="I23" s="478">
        <v>-4696.0379999999996</v>
      </c>
    </row>
    <row r="24" spans="1:10" ht="6.75" customHeight="1">
      <c r="A24" s="394"/>
      <c r="B24" s="218"/>
      <c r="C24" s="331"/>
      <c r="D24" s="227"/>
      <c r="E24" s="227"/>
      <c r="F24" s="227"/>
      <c r="G24" s="227"/>
      <c r="H24" s="482"/>
      <c r="I24" s="482"/>
    </row>
    <row r="25" spans="1:10" ht="14.1" customHeight="1">
      <c r="A25" s="394"/>
      <c r="B25" s="480" t="s">
        <v>379</v>
      </c>
      <c r="C25" s="480" t="s">
        <v>111</v>
      </c>
      <c r="D25" s="478">
        <v>1244.8939999999993</v>
      </c>
      <c r="E25" s="478">
        <v>815.01800000000003</v>
      </c>
      <c r="F25" s="478">
        <v>1068.0499999999993</v>
      </c>
      <c r="G25" s="478">
        <v>1311.9430000000011</v>
      </c>
      <c r="H25" s="478">
        <v>529.73399999999947</v>
      </c>
      <c r="I25" s="478">
        <v>344.28000000000065</v>
      </c>
    </row>
    <row r="26" spans="1:10" ht="6.95" customHeight="1">
      <c r="A26" s="394"/>
      <c r="B26" s="394"/>
      <c r="C26" s="387"/>
      <c r="D26" s="383"/>
      <c r="E26" s="383"/>
      <c r="F26" s="383"/>
      <c r="G26" s="383"/>
      <c r="H26" s="383"/>
      <c r="I26" s="383"/>
    </row>
    <row r="27" spans="1:10" ht="14.1" customHeight="1">
      <c r="A27" s="394"/>
      <c r="B27" s="375" t="s">
        <v>396</v>
      </c>
      <c r="C27" s="375" t="s">
        <v>256</v>
      </c>
      <c r="D27" s="478">
        <v>614.97400000000027</v>
      </c>
      <c r="E27" s="478">
        <v>49.739999999999895</v>
      </c>
      <c r="F27" s="478">
        <v>314.88000000000193</v>
      </c>
      <c r="G27" s="478">
        <v>561.48800000000051</v>
      </c>
      <c r="H27" s="478">
        <v>288.62100000000032</v>
      </c>
      <c r="I27" s="478">
        <v>-368.70899999999983</v>
      </c>
    </row>
    <row r="28" spans="1:10" ht="14.1" customHeight="1">
      <c r="A28" s="394"/>
      <c r="B28" s="394"/>
      <c r="C28" s="387"/>
      <c r="D28" s="383"/>
      <c r="E28" s="383"/>
      <c r="F28" s="383"/>
      <c r="G28" s="383"/>
      <c r="H28" s="383"/>
      <c r="I28" s="383"/>
    </row>
    <row r="29" spans="1:10" ht="14.1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10" s="21" customFormat="1" ht="14.1" customHeight="1">
      <c r="J30" s="82"/>
    </row>
    <row r="31" spans="1:10" s="21" customFormat="1" ht="14.1" customHeight="1">
      <c r="J31" s="82"/>
    </row>
    <row r="32" spans="1:10" s="21" customFormat="1" ht="14.1" customHeight="1">
      <c r="J32" s="82"/>
    </row>
    <row r="33" s="21" customFormat="1" ht="14.1" customHeight="1"/>
    <row r="34" s="21" customFormat="1" ht="14.1" customHeight="1"/>
    <row r="35" s="21" customFormat="1" ht="14.1" customHeight="1"/>
    <row r="36" s="21" customFormat="1" ht="14.1" customHeight="1"/>
    <row r="37" s="21" customFormat="1" ht="14.1" customHeight="1"/>
    <row r="38" s="21" customFormat="1" ht="14.1" customHeight="1"/>
    <row r="39" s="21" customFormat="1" ht="14.1" customHeight="1"/>
    <row r="40" s="21" customFormat="1" ht="14.1" customHeight="1"/>
    <row r="41" s="21" customFormat="1" ht="14.1" customHeight="1"/>
    <row r="42" s="21" customFormat="1" ht="14.1" customHeight="1"/>
    <row r="43" s="21" customFormat="1" ht="14.1" customHeight="1"/>
    <row r="44" s="21" customFormat="1" ht="14.1" customHeight="1"/>
    <row r="45" s="21" customFormat="1" ht="14.1" customHeight="1"/>
    <row r="46" s="21" customFormat="1" ht="14.1" customHeight="1"/>
    <row r="47" s="21" customFormat="1" ht="14.1" customHeight="1"/>
    <row r="48" s="21" customFormat="1" ht="14.1" customHeight="1"/>
    <row r="49" s="21" customFormat="1" ht="14.1" customHeight="1"/>
    <row r="50" s="21" customFormat="1" ht="14.1" customHeight="1"/>
    <row r="51" s="21" customFormat="1" ht="14.1" customHeight="1"/>
    <row r="52" s="21" customFormat="1" ht="14.1" customHeight="1"/>
    <row r="53" s="21" customFormat="1" ht="14.1" customHeight="1"/>
    <row r="54" s="21" customFormat="1" ht="14.1" customHeight="1"/>
    <row r="55" s="21" customFormat="1" ht="14.1" customHeight="1"/>
    <row r="56" s="21" customFormat="1" ht="14.1" customHeight="1"/>
    <row r="57" s="21" customFormat="1" ht="14.1" customHeight="1"/>
    <row r="58" s="21" customFormat="1" ht="14.1" customHeight="1"/>
    <row r="59" s="21" customFormat="1" ht="14.1" customHeight="1"/>
    <row r="60" s="21" customFormat="1" ht="14.1" customHeight="1"/>
    <row r="61" s="21" customFormat="1" ht="14.1" customHeight="1"/>
    <row r="62" s="21" customFormat="1" ht="14.1" customHeight="1"/>
    <row r="63" s="21" customFormat="1" ht="14.1" customHeight="1"/>
    <row r="64" s="21" customFormat="1" ht="14.1" customHeight="1"/>
    <row r="65" s="21" customFormat="1" ht="14.1" customHeight="1"/>
    <row r="66" s="21" customFormat="1" ht="14.1" customHeight="1"/>
    <row r="67" s="21" customFormat="1" ht="14.1" customHeight="1"/>
    <row r="68" s="21" customFormat="1" ht="14.1" customHeight="1"/>
    <row r="69" s="21" customFormat="1" ht="14.1" customHeight="1"/>
    <row r="70" s="21" customFormat="1" ht="14.1" customHeight="1"/>
    <row r="71" s="21" customFormat="1" ht="14.1" customHeight="1"/>
    <row r="72" s="21" customFormat="1" ht="14.1" customHeight="1"/>
    <row r="73" s="21" customFormat="1" ht="14.1" customHeight="1"/>
    <row r="74" s="21" customFormat="1" ht="14.1" customHeight="1"/>
    <row r="75" s="21" customFormat="1" ht="14.1" customHeight="1"/>
    <row r="76" s="21" customFormat="1" ht="14.1" customHeight="1"/>
    <row r="77" s="21" customFormat="1" ht="14.1" customHeight="1"/>
    <row r="78" s="21" customFormat="1" ht="14.1" customHeight="1"/>
    <row r="79" s="21" customFormat="1" ht="14.1" customHeight="1"/>
    <row r="80" s="21" customFormat="1" ht="14.1" customHeight="1"/>
    <row r="81" s="21" customFormat="1" ht="14.1" customHeight="1"/>
    <row r="82" s="21" customFormat="1" ht="14.1" customHeight="1"/>
    <row r="83" s="21" customFormat="1" ht="14.1" customHeight="1"/>
    <row r="84" s="21" customFormat="1" ht="14.1" customHeight="1"/>
    <row r="85" s="21" customFormat="1" ht="14.1" customHeight="1"/>
    <row r="86" s="21" customFormat="1" ht="14.1" customHeight="1"/>
    <row r="87" s="21" customFormat="1" ht="14.1" customHeight="1"/>
    <row r="88" s="21" customFormat="1" ht="14.1" customHeight="1"/>
    <row r="89" s="21" customFormat="1" ht="14.1" customHeight="1"/>
    <row r="90" s="21" customFormat="1" ht="14.1" customHeight="1"/>
    <row r="91" s="21" customFormat="1" ht="14.1" customHeight="1"/>
    <row r="92" s="21" customFormat="1" ht="14.1" customHeight="1"/>
    <row r="93" s="21" customFormat="1" ht="14.1" customHeight="1"/>
    <row r="94" s="21" customFormat="1" ht="14.1" customHeight="1"/>
    <row r="95" s="21" customFormat="1" ht="14.1" customHeight="1"/>
    <row r="96" s="21" customFormat="1" ht="14.1" customHeight="1"/>
    <row r="97" s="21" customFormat="1" ht="14.1" customHeight="1"/>
    <row r="98" s="21" customFormat="1" ht="14.1" customHeight="1"/>
    <row r="99" s="21" customFormat="1" ht="14.1" customHeight="1"/>
    <row r="100" s="21" customFormat="1" ht="14.1" customHeight="1"/>
    <row r="101" s="21" customFormat="1" ht="14.1" customHeight="1"/>
    <row r="102" s="21" customFormat="1" ht="14.1" customHeight="1"/>
    <row r="103" s="21" customFormat="1" ht="14.1" customHeight="1"/>
    <row r="104" s="21" customFormat="1" ht="14.1" customHeight="1"/>
    <row r="105" s="21" customFormat="1" ht="14.1" customHeight="1"/>
    <row r="106" s="21" customFormat="1" ht="14.1" customHeight="1"/>
    <row r="107" s="21" customFormat="1" ht="14.1" customHeight="1"/>
    <row r="108" s="21" customFormat="1" ht="14.1" customHeight="1"/>
    <row r="109" s="21" customFormat="1" ht="14.1" customHeight="1"/>
    <row r="110" s="21" customFormat="1" ht="14.1" customHeight="1"/>
    <row r="111" s="21" customFormat="1" ht="14.1" customHeight="1"/>
    <row r="112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</sheetData>
  <customSheetViews>
    <customSheetView guid="{A341D8C9-5CC0-4C53-B3E4-E55891765B05}" scale="80" showPageBreaks="1" printArea="1" view="pageBreakPreview">
      <selection activeCell="C46" sqref="C46"/>
      <pageMargins left="0.78740157499999996" right="0.78740157499999996" top="0.984251969" bottom="0.984251969" header="0.5" footer="0.5"/>
      <pageSetup paperSize="9" scale="51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51" orientation="landscape" verticalDpi="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 enableFormatConditionsCalculation="0">
    <tabColor indexed="44"/>
  </sheetPr>
  <dimension ref="A1:O342"/>
  <sheetViews>
    <sheetView showGridLines="0" view="pageBreakPreview" zoomScale="70" zoomScaleNormal="80" zoomScaleSheetLayoutView="70" workbookViewId="0">
      <pane xSplit="4" ySplit="5" topLeftCell="E6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customWidth="1"/>
    <col min="2" max="2" width="55.5703125" customWidth="1"/>
    <col min="3" max="3" width="12.7109375" customWidth="1"/>
    <col min="4" max="4" width="61.28515625" customWidth="1"/>
    <col min="5" max="5" width="15" customWidth="1"/>
    <col min="6" max="6" width="12.42578125" bestFit="1" customWidth="1"/>
    <col min="7" max="7" width="12.85546875" bestFit="1" customWidth="1"/>
    <col min="8" max="8" width="14.7109375" customWidth="1"/>
    <col min="9" max="9" width="16" bestFit="1" customWidth="1"/>
    <col min="10" max="10" width="15.7109375" bestFit="1" customWidth="1"/>
    <col min="11" max="15" width="11.42578125" style="21"/>
  </cols>
  <sheetData>
    <row r="1" spans="1:10">
      <c r="A1" s="394"/>
      <c r="B1" s="394"/>
      <c r="C1" s="394"/>
      <c r="D1" s="387"/>
      <c r="E1" s="387"/>
      <c r="F1" s="191"/>
      <c r="G1" s="191"/>
      <c r="H1" s="191"/>
      <c r="I1" s="191"/>
      <c r="J1" s="191"/>
    </row>
    <row r="2" spans="1:10" ht="20.25">
      <c r="A2" s="394"/>
      <c r="B2" s="292" t="s">
        <v>633</v>
      </c>
      <c r="C2" s="394"/>
      <c r="D2" s="352" t="s">
        <v>243</v>
      </c>
      <c r="E2" s="370"/>
      <c r="F2" s="193"/>
      <c r="G2" s="193"/>
      <c r="H2" s="193"/>
      <c r="I2" s="193"/>
      <c r="J2" s="193"/>
    </row>
    <row r="3" spans="1:10">
      <c r="A3" s="394"/>
      <c r="B3" s="394"/>
      <c r="C3" s="394"/>
      <c r="D3" s="387"/>
      <c r="E3" s="387"/>
      <c r="F3" s="191"/>
      <c r="G3" s="191"/>
      <c r="H3" s="191"/>
      <c r="I3" s="191"/>
      <c r="J3" s="191"/>
    </row>
    <row r="4" spans="1:10">
      <c r="A4" s="394"/>
      <c r="B4" s="394"/>
      <c r="C4" s="394"/>
      <c r="D4" s="387"/>
      <c r="E4" s="387"/>
      <c r="F4" s="193"/>
      <c r="G4" s="193"/>
      <c r="H4" s="193"/>
      <c r="I4" s="193"/>
      <c r="J4" s="193"/>
    </row>
    <row r="5" spans="1:10">
      <c r="A5" s="394"/>
      <c r="B5" s="394"/>
      <c r="C5" s="394"/>
      <c r="D5" s="388"/>
      <c r="E5" s="484"/>
      <c r="F5" s="485" t="str">
        <f>'1. Result performance Group'!E3</f>
        <v>Q2 2011</v>
      </c>
      <c r="G5" s="485" t="str">
        <f>'1. Result performance Group'!F3</f>
        <v>Q2 2010</v>
      </c>
      <c r="H5" s="197" t="str">
        <f>'1. Result performance Group'!G3</f>
        <v>1.1.-30.6.2011</v>
      </c>
      <c r="I5" s="197" t="str">
        <f>'1. Result performance Group'!H3</f>
        <v>1.1.-30.6.2010</v>
      </c>
      <c r="J5" s="485" t="str">
        <f>'1. Result performance Group'!I3</f>
        <v>1.1.-31.12.2010</v>
      </c>
    </row>
    <row r="6" spans="1:10" ht="14.1" customHeight="1">
      <c r="A6" s="394"/>
      <c r="B6" s="394"/>
      <c r="C6" s="394"/>
      <c r="D6" s="387"/>
      <c r="E6" s="387"/>
      <c r="F6" s="383"/>
      <c r="G6" s="383"/>
      <c r="H6" s="383"/>
      <c r="I6" s="383"/>
      <c r="J6" s="383"/>
    </row>
    <row r="7" spans="1:10" ht="14.1" customHeight="1">
      <c r="A7" s="394"/>
      <c r="B7" s="211" t="s">
        <v>638</v>
      </c>
      <c r="C7" s="394"/>
      <c r="D7" s="316" t="s">
        <v>166</v>
      </c>
      <c r="E7" s="316"/>
      <c r="F7" s="383"/>
      <c r="G7" s="383"/>
      <c r="H7" s="383"/>
      <c r="I7" s="383"/>
      <c r="J7" s="383"/>
    </row>
    <row r="8" spans="1:10" ht="14.1" customHeight="1">
      <c r="A8" s="394"/>
      <c r="B8" s="173" t="s">
        <v>352</v>
      </c>
      <c r="C8" s="218" t="s">
        <v>244</v>
      </c>
      <c r="D8" s="322" t="s">
        <v>626</v>
      </c>
      <c r="E8" s="331" t="s">
        <v>244</v>
      </c>
      <c r="F8" s="245">
        <v>1.2</v>
      </c>
      <c r="G8" s="245">
        <v>0.6</v>
      </c>
      <c r="H8" s="245">
        <v>2.7</v>
      </c>
      <c r="I8" s="245">
        <v>2.2000000000000002</v>
      </c>
      <c r="J8" s="245">
        <v>5.2</v>
      </c>
    </row>
    <row r="9" spans="1:10" ht="14.1" customHeight="1">
      <c r="A9" s="394"/>
      <c r="B9" s="170" t="s">
        <v>495</v>
      </c>
      <c r="C9" s="218" t="s">
        <v>665</v>
      </c>
      <c r="D9" s="324" t="s">
        <v>235</v>
      </c>
      <c r="E9" s="331" t="s">
        <v>167</v>
      </c>
      <c r="F9" s="246"/>
      <c r="G9" s="246"/>
      <c r="H9" s="246">
        <v>22314.010999999999</v>
      </c>
      <c r="I9" s="246">
        <v>21085.437999999998</v>
      </c>
      <c r="J9" s="246">
        <v>23137.774000000001</v>
      </c>
    </row>
    <row r="10" spans="1:10">
      <c r="A10" s="394"/>
      <c r="B10" s="170" t="s">
        <v>724</v>
      </c>
      <c r="C10" s="218" t="s">
        <v>244</v>
      </c>
      <c r="D10" s="324" t="s">
        <v>725</v>
      </c>
      <c r="E10" s="331" t="s">
        <v>244</v>
      </c>
      <c r="F10" s="246"/>
      <c r="G10" s="246"/>
      <c r="H10" s="246">
        <v>18.047999999999998</v>
      </c>
      <c r="I10" s="246">
        <v>8.1202283680093519</v>
      </c>
      <c r="J10" s="205">
        <v>14.428266109685364</v>
      </c>
    </row>
    <row r="11" spans="1:10" ht="14.1" customHeight="1">
      <c r="A11" s="394"/>
      <c r="B11" s="170" t="s">
        <v>634</v>
      </c>
      <c r="C11" s="218" t="s">
        <v>244</v>
      </c>
      <c r="D11" s="324" t="s">
        <v>421</v>
      </c>
      <c r="E11" s="331" t="s">
        <v>244</v>
      </c>
      <c r="F11" s="246"/>
      <c r="G11" s="246"/>
      <c r="H11" s="246">
        <v>15.5</v>
      </c>
      <c r="I11" s="246">
        <v>16.100000000000001</v>
      </c>
      <c r="J11" s="246">
        <v>16.059999999999999</v>
      </c>
    </row>
    <row r="12" spans="1:10" ht="14.1" customHeight="1">
      <c r="A12" s="394"/>
      <c r="B12" s="170" t="s">
        <v>635</v>
      </c>
      <c r="C12" s="218" t="s">
        <v>244</v>
      </c>
      <c r="D12" s="324" t="s">
        <v>627</v>
      </c>
      <c r="E12" s="331" t="s">
        <v>244</v>
      </c>
      <c r="F12" s="246"/>
      <c r="G12" s="246"/>
      <c r="H12" s="246">
        <v>556.9</v>
      </c>
      <c r="I12" s="246">
        <v>655.6</v>
      </c>
      <c r="J12" s="246">
        <v>581.20000000000005</v>
      </c>
    </row>
    <row r="13" spans="1:10" ht="14.1" customHeight="1">
      <c r="A13" s="394"/>
      <c r="B13" s="223"/>
      <c r="C13" s="171"/>
      <c r="D13" s="320"/>
      <c r="E13" s="339"/>
      <c r="F13" s="247"/>
      <c r="G13" s="247"/>
      <c r="H13" s="247"/>
      <c r="I13" s="247"/>
      <c r="J13" s="247"/>
    </row>
    <row r="14" spans="1:10" ht="14.1" customHeight="1">
      <c r="A14" s="394"/>
      <c r="B14" s="294" t="s">
        <v>636</v>
      </c>
      <c r="C14" s="294"/>
      <c r="D14" s="353" t="s">
        <v>325</v>
      </c>
      <c r="E14" s="353"/>
      <c r="F14" s="230"/>
      <c r="G14" s="230"/>
      <c r="H14" s="230"/>
      <c r="I14" s="230"/>
      <c r="J14" s="230"/>
    </row>
    <row r="15" spans="1:10" ht="14.1" customHeight="1">
      <c r="A15" s="394"/>
      <c r="B15" s="173" t="s">
        <v>637</v>
      </c>
      <c r="C15" s="173" t="s">
        <v>666</v>
      </c>
      <c r="D15" s="322" t="s">
        <v>326</v>
      </c>
      <c r="E15" s="322" t="s">
        <v>246</v>
      </c>
      <c r="F15" s="486"/>
      <c r="G15" s="486"/>
      <c r="H15" s="486">
        <v>500000000</v>
      </c>
      <c r="I15" s="486">
        <v>500000000</v>
      </c>
      <c r="J15" s="486">
        <v>500000000</v>
      </c>
    </row>
    <row r="16" spans="1:10" ht="14.1" hidden="1" customHeight="1">
      <c r="A16" s="394"/>
      <c r="B16" s="173"/>
      <c r="C16" s="173"/>
      <c r="D16" s="322" t="s">
        <v>295</v>
      </c>
      <c r="E16" s="322" t="s">
        <v>164</v>
      </c>
      <c r="F16" s="202"/>
      <c r="G16" s="202"/>
      <c r="H16" s="202"/>
      <c r="I16" s="202"/>
      <c r="J16" s="202"/>
    </row>
    <row r="17" spans="1:10" ht="14.1" customHeight="1">
      <c r="A17" s="394"/>
      <c r="B17" s="173" t="s">
        <v>736</v>
      </c>
      <c r="C17" s="173" t="s">
        <v>164</v>
      </c>
      <c r="D17" s="322" t="s">
        <v>737</v>
      </c>
      <c r="E17" s="322" t="s">
        <v>164</v>
      </c>
      <c r="F17" s="487">
        <v>1.7958129128396529</v>
      </c>
      <c r="G17" s="487">
        <v>0.98957999999999902</v>
      </c>
      <c r="H17" s="487">
        <v>3.0990352425358991</v>
      </c>
      <c r="I17" s="487">
        <v>1.5039199999999986</v>
      </c>
      <c r="J17" s="487">
        <v>5.9008042478000808</v>
      </c>
    </row>
    <row r="18" spans="1:10" ht="14.1" customHeight="1">
      <c r="A18" s="394"/>
      <c r="B18" s="171"/>
      <c r="C18" s="171"/>
      <c r="D18" s="339"/>
      <c r="E18" s="339"/>
      <c r="F18" s="247"/>
      <c r="G18" s="247"/>
      <c r="H18" s="247"/>
      <c r="I18" s="247"/>
      <c r="J18" s="247"/>
    </row>
    <row r="19" spans="1:10" ht="14.1" customHeight="1">
      <c r="A19" s="394"/>
      <c r="B19" s="398" t="s">
        <v>391</v>
      </c>
      <c r="C19" s="398"/>
      <c r="D19" s="393" t="s">
        <v>173</v>
      </c>
      <c r="E19" s="393"/>
      <c r="F19" s="157"/>
      <c r="G19" s="157"/>
      <c r="H19" s="157"/>
      <c r="I19" s="157"/>
      <c r="J19" s="157"/>
    </row>
    <row r="20" spans="1:10" ht="14.1" customHeight="1">
      <c r="A20" s="394"/>
      <c r="B20" s="173" t="s">
        <v>726</v>
      </c>
      <c r="C20" s="218" t="s">
        <v>244</v>
      </c>
      <c r="D20" s="322" t="s">
        <v>727</v>
      </c>
      <c r="E20" s="331" t="s">
        <v>244</v>
      </c>
      <c r="F20" s="245"/>
      <c r="G20" s="245"/>
      <c r="H20" s="245">
        <v>27.2</v>
      </c>
      <c r="I20" s="245">
        <v>28</v>
      </c>
      <c r="J20" s="245">
        <v>28.1</v>
      </c>
    </row>
    <row r="21" spans="1:10" ht="14.1" customHeight="1">
      <c r="A21" s="394"/>
      <c r="B21" s="398" t="s">
        <v>384</v>
      </c>
      <c r="C21" s="171"/>
      <c r="D21" s="393" t="s">
        <v>25</v>
      </c>
      <c r="E21" s="339"/>
      <c r="F21" s="386"/>
      <c r="G21" s="386"/>
      <c r="H21" s="386"/>
      <c r="I21" s="386"/>
      <c r="J21" s="386"/>
    </row>
    <row r="22" spans="1:10" ht="14.1" customHeight="1">
      <c r="A22" s="394"/>
      <c r="B22" s="218" t="s">
        <v>639</v>
      </c>
      <c r="C22" s="218" t="s">
        <v>665</v>
      </c>
      <c r="D22" s="331" t="s">
        <v>48</v>
      </c>
      <c r="E22" s="331" t="s">
        <v>167</v>
      </c>
      <c r="F22" s="245">
        <v>1964.2490000000003</v>
      </c>
      <c r="G22" s="245">
        <v>1936.12</v>
      </c>
      <c r="H22" s="245">
        <v>4405.8990000000003</v>
      </c>
      <c r="I22" s="245">
        <v>4304.049</v>
      </c>
      <c r="J22" s="245">
        <v>8031.7349999999997</v>
      </c>
    </row>
    <row r="23" spans="1:10" ht="13.5" customHeight="1">
      <c r="A23" s="394"/>
      <c r="B23" s="218" t="s">
        <v>643</v>
      </c>
      <c r="C23" s="218" t="s">
        <v>665</v>
      </c>
      <c r="D23" s="331" t="s">
        <v>49</v>
      </c>
      <c r="E23" s="331" t="s">
        <v>167</v>
      </c>
      <c r="F23" s="245">
        <v>1085.3539999999998</v>
      </c>
      <c r="G23" s="245">
        <v>1096.4719999999998</v>
      </c>
      <c r="H23" s="245">
        <v>3599.8739999999998</v>
      </c>
      <c r="I23" s="245">
        <v>3654.2489999999998</v>
      </c>
      <c r="J23" s="245">
        <v>5682.7120000000004</v>
      </c>
    </row>
    <row r="24" spans="1:10" ht="0.75" customHeight="1">
      <c r="A24" s="394"/>
      <c r="B24" s="218"/>
      <c r="C24" s="218"/>
      <c r="D24" s="331" t="s">
        <v>172</v>
      </c>
      <c r="E24" s="331" t="s">
        <v>167</v>
      </c>
      <c r="F24" s="245"/>
      <c r="G24" s="245"/>
      <c r="H24" s="245"/>
      <c r="I24" s="245"/>
      <c r="J24" s="245"/>
    </row>
    <row r="25" spans="1:10" ht="14.1" customHeight="1">
      <c r="A25" s="394"/>
      <c r="B25" s="173" t="s">
        <v>640</v>
      </c>
      <c r="C25" s="218" t="s">
        <v>665</v>
      </c>
      <c r="D25" s="322" t="s">
        <v>255</v>
      </c>
      <c r="E25" s="331" t="s">
        <v>167</v>
      </c>
      <c r="F25" s="202">
        <v>684.81700000000023</v>
      </c>
      <c r="G25" s="202">
        <v>576.38400000000001</v>
      </c>
      <c r="H25" s="202">
        <v>2678.4520000000002</v>
      </c>
      <c r="I25" s="202">
        <v>2062.8789999999999</v>
      </c>
      <c r="J25" s="245">
        <v>3357.136</v>
      </c>
    </row>
    <row r="26" spans="1:10" ht="14.1" customHeight="1">
      <c r="A26" s="394"/>
      <c r="B26" s="173" t="s">
        <v>641</v>
      </c>
      <c r="C26" s="218" t="s">
        <v>665</v>
      </c>
      <c r="D26" s="322" t="s">
        <v>50</v>
      </c>
      <c r="E26" s="331" t="s">
        <v>167</v>
      </c>
      <c r="F26" s="245">
        <v>108.747</v>
      </c>
      <c r="G26" s="245">
        <v>105.404</v>
      </c>
      <c r="H26" s="245">
        <v>218.792</v>
      </c>
      <c r="I26" s="245">
        <v>216.494</v>
      </c>
      <c r="J26" s="245">
        <v>395.24</v>
      </c>
    </row>
    <row r="27" spans="1:10" ht="14.1" customHeight="1">
      <c r="A27" s="394"/>
      <c r="B27" s="173" t="s">
        <v>518</v>
      </c>
      <c r="C27" s="218" t="s">
        <v>665</v>
      </c>
      <c r="D27" s="322" t="s">
        <v>2</v>
      </c>
      <c r="E27" s="331" t="s">
        <v>167</v>
      </c>
      <c r="F27" s="202">
        <v>3843.1669999999999</v>
      </c>
      <c r="G27" s="245">
        <v>3714.4049999999997</v>
      </c>
      <c r="H27" s="245">
        <v>10903.017</v>
      </c>
      <c r="I27" s="245">
        <v>10237.696</v>
      </c>
      <c r="J27" s="245">
        <v>17466.831999999999</v>
      </c>
    </row>
    <row r="28" spans="1:10">
      <c r="A28" s="394"/>
      <c r="B28" s="366" t="s">
        <v>642</v>
      </c>
      <c r="C28" s="218" t="s">
        <v>244</v>
      </c>
      <c r="D28" s="371" t="s">
        <v>628</v>
      </c>
      <c r="E28" s="331" t="s">
        <v>244</v>
      </c>
      <c r="F28" s="245">
        <v>96.211754966538166</v>
      </c>
      <c r="G28" s="245">
        <v>96.256788437660518</v>
      </c>
      <c r="H28" s="245">
        <v>96.211754966538166</v>
      </c>
      <c r="I28" s="245">
        <v>96.451066377734435</v>
      </c>
      <c r="J28" s="245">
        <v>97.38182073418804</v>
      </c>
    </row>
    <row r="29" spans="1:10" ht="14.1" customHeight="1">
      <c r="A29" s="394"/>
      <c r="B29" s="294" t="s">
        <v>676</v>
      </c>
      <c r="C29" s="171"/>
      <c r="D29" s="353" t="s">
        <v>677</v>
      </c>
      <c r="E29" s="339"/>
      <c r="F29" s="247"/>
      <c r="G29" s="247"/>
      <c r="H29" s="247"/>
      <c r="I29" s="247"/>
      <c r="J29" s="247"/>
    </row>
    <row r="30" spans="1:10" ht="14.1" customHeight="1">
      <c r="A30" s="394"/>
      <c r="B30" s="173" t="s">
        <v>639</v>
      </c>
      <c r="C30" s="218" t="s">
        <v>665</v>
      </c>
      <c r="D30" s="322" t="s">
        <v>48</v>
      </c>
      <c r="E30" s="331" t="s">
        <v>167</v>
      </c>
      <c r="F30" s="245">
        <v>2047.934</v>
      </c>
      <c r="G30" s="245">
        <v>1892.172</v>
      </c>
      <c r="H30" s="245">
        <v>3945.953</v>
      </c>
      <c r="I30" s="245">
        <v>3683.306</v>
      </c>
      <c r="J30" s="245">
        <v>7719.8519999999999</v>
      </c>
    </row>
    <row r="31" spans="1:10" ht="14.1" customHeight="1">
      <c r="A31" s="394"/>
      <c r="B31" s="173" t="s">
        <v>643</v>
      </c>
      <c r="C31" s="218" t="s">
        <v>665</v>
      </c>
      <c r="D31" s="322" t="s">
        <v>49</v>
      </c>
      <c r="E31" s="331" t="s">
        <v>167</v>
      </c>
      <c r="F31" s="245">
        <v>1356.2669999999998</v>
      </c>
      <c r="G31" s="245">
        <v>1348.2360000000001</v>
      </c>
      <c r="H31" s="245">
        <v>2662.8719999999998</v>
      </c>
      <c r="I31" s="245">
        <v>2697.6390000000001</v>
      </c>
      <c r="J31" s="245">
        <v>5401.0249999999996</v>
      </c>
    </row>
    <row r="32" spans="1:10" ht="14.1" hidden="1" customHeight="1">
      <c r="A32" s="394"/>
      <c r="B32" s="173"/>
      <c r="C32" s="218"/>
      <c r="D32" s="322" t="s">
        <v>172</v>
      </c>
      <c r="E32" s="331" t="s">
        <v>167</v>
      </c>
      <c r="F32" s="245"/>
      <c r="G32" s="245"/>
      <c r="H32" s="245"/>
      <c r="I32" s="245"/>
      <c r="J32" s="245"/>
    </row>
    <row r="33" spans="1:10" ht="14.1" customHeight="1">
      <c r="A33" s="394"/>
      <c r="B33" s="173" t="s">
        <v>640</v>
      </c>
      <c r="C33" s="218" t="s">
        <v>665</v>
      </c>
      <c r="D33" s="322" t="s">
        <v>255</v>
      </c>
      <c r="E33" s="331" t="s">
        <v>167</v>
      </c>
      <c r="F33" s="245">
        <v>907.29399999999987</v>
      </c>
      <c r="G33" s="245">
        <v>922.48299999999983</v>
      </c>
      <c r="H33" s="245">
        <v>1823.3409999999999</v>
      </c>
      <c r="I33" s="245">
        <v>1458.4469999999999</v>
      </c>
      <c r="J33" s="245">
        <v>3453.0639999999999</v>
      </c>
    </row>
    <row r="34" spans="1:10" ht="14.1" customHeight="1">
      <c r="A34" s="394"/>
      <c r="B34" s="173" t="s">
        <v>641</v>
      </c>
      <c r="C34" s="218" t="s">
        <v>665</v>
      </c>
      <c r="D34" s="322" t="s">
        <v>50</v>
      </c>
      <c r="E34" s="331" t="s">
        <v>167</v>
      </c>
      <c r="F34" s="245">
        <v>95.186999999999998</v>
      </c>
      <c r="G34" s="245">
        <v>116.99000000000001</v>
      </c>
      <c r="H34" s="245">
        <v>191.35599999999999</v>
      </c>
      <c r="I34" s="245">
        <v>246.24299999999999</v>
      </c>
      <c r="J34" s="245">
        <v>459.31</v>
      </c>
    </row>
    <row r="35" spans="1:10" ht="14.1" customHeight="1">
      <c r="A35" s="394"/>
      <c r="B35" s="173" t="s">
        <v>738</v>
      </c>
      <c r="C35" s="218" t="s">
        <v>665</v>
      </c>
      <c r="D35" s="322" t="s">
        <v>739</v>
      </c>
      <c r="E35" s="331" t="s">
        <v>167</v>
      </c>
      <c r="F35" s="245">
        <v>7.3190000000000008</v>
      </c>
      <c r="G35" s="245">
        <v>9.5400000000000009</v>
      </c>
      <c r="H35" s="245">
        <v>15.117000000000001</v>
      </c>
      <c r="I35" s="245">
        <v>14.999000000000001</v>
      </c>
      <c r="J35" s="245">
        <v>30.041</v>
      </c>
    </row>
    <row r="36" spans="1:10" ht="14.1" customHeight="1">
      <c r="A36" s="394"/>
      <c r="B36" s="173" t="s">
        <v>518</v>
      </c>
      <c r="C36" s="218" t="s">
        <v>665</v>
      </c>
      <c r="D36" s="322" t="s">
        <v>2</v>
      </c>
      <c r="E36" s="331" t="s">
        <v>167</v>
      </c>
      <c r="F36" s="245">
        <v>4414.0010000000002</v>
      </c>
      <c r="G36" s="245">
        <v>4289.4210000000003</v>
      </c>
      <c r="H36" s="245">
        <v>8638.6389999999992</v>
      </c>
      <c r="I36" s="245">
        <v>8100.634</v>
      </c>
      <c r="J36" s="245">
        <v>17063.292000000001</v>
      </c>
    </row>
    <row r="37" spans="1:10">
      <c r="A37" s="394"/>
      <c r="B37" s="294" t="s">
        <v>681</v>
      </c>
      <c r="C37" s="171"/>
      <c r="D37" s="353" t="s">
        <v>684</v>
      </c>
      <c r="E37" s="339"/>
      <c r="F37" s="247"/>
      <c r="G37" s="247"/>
      <c r="H37" s="247"/>
      <c r="I37" s="247"/>
      <c r="J37" s="247"/>
    </row>
    <row r="38" spans="1:10" ht="14.1" customHeight="1">
      <c r="A38" s="394"/>
      <c r="B38" s="173" t="s">
        <v>639</v>
      </c>
      <c r="C38" s="218" t="s">
        <v>244</v>
      </c>
      <c r="D38" s="322" t="s">
        <v>48</v>
      </c>
      <c r="E38" s="331" t="s">
        <v>244</v>
      </c>
      <c r="F38" s="245">
        <v>63.745804308146639</v>
      </c>
      <c r="G38" s="245">
        <v>72.177159370289814</v>
      </c>
      <c r="H38" s="245">
        <v>70.949932753887339</v>
      </c>
      <c r="I38" s="245">
        <v>82.39825852101346</v>
      </c>
      <c r="J38" s="245">
        <v>76.368368201877445</v>
      </c>
    </row>
    <row r="39" spans="1:10" ht="14.1" customHeight="1">
      <c r="A39" s="394"/>
      <c r="B39" s="173" t="s">
        <v>643</v>
      </c>
      <c r="C39" s="218" t="s">
        <v>244</v>
      </c>
      <c r="D39" s="322" t="s">
        <v>49</v>
      </c>
      <c r="E39" s="331" t="s">
        <v>244</v>
      </c>
      <c r="F39" s="245">
        <v>71.453777169244717</v>
      </c>
      <c r="G39" s="245">
        <v>81.843683153394494</v>
      </c>
      <c r="H39" s="245">
        <v>76.369235922718033</v>
      </c>
      <c r="I39" s="245">
        <v>86.385465216064858</v>
      </c>
      <c r="J39" s="245">
        <v>80.348248712050037</v>
      </c>
    </row>
    <row r="40" spans="1:10" ht="14.1" customHeight="1">
      <c r="A40" s="394"/>
      <c r="B40" s="173" t="s">
        <v>640</v>
      </c>
      <c r="C40" s="218" t="s">
        <v>244</v>
      </c>
      <c r="D40" s="322" t="s">
        <v>255</v>
      </c>
      <c r="E40" s="331" t="s">
        <v>244</v>
      </c>
      <c r="F40" s="245">
        <v>73.89170434280399</v>
      </c>
      <c r="G40" s="245">
        <v>75.487027945230437</v>
      </c>
      <c r="H40" s="245">
        <v>80.180010212022879</v>
      </c>
      <c r="I40" s="245">
        <v>85.67627071809946</v>
      </c>
      <c r="J40" s="245">
        <v>83.482814103648252</v>
      </c>
    </row>
    <row r="41" spans="1:10" ht="14.1" customHeight="1">
      <c r="A41" s="394"/>
      <c r="B41" s="173" t="s">
        <v>641</v>
      </c>
      <c r="C41" s="218" t="s">
        <v>244</v>
      </c>
      <c r="D41" s="322" t="s">
        <v>50</v>
      </c>
      <c r="E41" s="331" t="s">
        <v>244</v>
      </c>
      <c r="F41" s="245">
        <v>70.925651612089894</v>
      </c>
      <c r="G41" s="245">
        <v>60.039319599965815</v>
      </c>
      <c r="H41" s="245">
        <v>72.614916699763796</v>
      </c>
      <c r="I41" s="245">
        <v>67.000483262468379</v>
      </c>
      <c r="J41" s="245">
        <v>66.462084430994324</v>
      </c>
    </row>
    <row r="42" spans="1:10" ht="14.1" customHeight="1">
      <c r="A42" s="394"/>
      <c r="B42" s="173" t="s">
        <v>518</v>
      </c>
      <c r="C42" s="218" t="s">
        <v>244</v>
      </c>
      <c r="D42" s="322" t="s">
        <v>2</v>
      </c>
      <c r="E42" s="331" t="s">
        <v>244</v>
      </c>
      <c r="F42" s="245">
        <v>69.312716512751123</v>
      </c>
      <c r="G42" s="245">
        <v>76.216761240447411</v>
      </c>
      <c r="H42" s="245">
        <v>75.400025397519215</v>
      </c>
      <c r="I42" s="245">
        <v>84.109167765037611</v>
      </c>
      <c r="J42" s="245">
        <v>78.86306926371941</v>
      </c>
    </row>
    <row r="43" spans="1:10">
      <c r="A43" s="394"/>
      <c r="B43" s="294" t="s">
        <v>680</v>
      </c>
      <c r="C43" s="171"/>
      <c r="D43" s="353" t="s">
        <v>682</v>
      </c>
      <c r="E43" s="339"/>
      <c r="F43" s="247"/>
      <c r="G43" s="247"/>
      <c r="H43" s="247"/>
      <c r="I43" s="247"/>
      <c r="J43" s="247"/>
    </row>
    <row r="44" spans="1:10" ht="14.1" customHeight="1">
      <c r="A44" s="394"/>
      <c r="B44" s="173" t="s">
        <v>639</v>
      </c>
      <c r="C44" s="218" t="s">
        <v>244</v>
      </c>
      <c r="D44" s="322" t="s">
        <v>48</v>
      </c>
      <c r="E44" s="331" t="s">
        <v>244</v>
      </c>
      <c r="F44" s="245">
        <v>15.418416804447798</v>
      </c>
      <c r="G44" s="245">
        <v>15.679071458620042</v>
      </c>
      <c r="H44" s="245">
        <v>15.799960111030211</v>
      </c>
      <c r="I44" s="245">
        <v>15.803872933717699</v>
      </c>
      <c r="J44" s="245">
        <v>15.055923351898457</v>
      </c>
    </row>
    <row r="45" spans="1:10" ht="14.1" customHeight="1">
      <c r="A45" s="394"/>
      <c r="B45" s="173" t="s">
        <v>643</v>
      </c>
      <c r="C45" s="218" t="s">
        <v>244</v>
      </c>
      <c r="D45" s="322" t="s">
        <v>49</v>
      </c>
      <c r="E45" s="331" t="s">
        <v>244</v>
      </c>
      <c r="F45" s="245">
        <v>14.393404838427834</v>
      </c>
      <c r="G45" s="245">
        <v>13.314286222886796</v>
      </c>
      <c r="H45" s="245">
        <v>14.45262859048426</v>
      </c>
      <c r="I45" s="245">
        <v>13.142344101638507</v>
      </c>
      <c r="J45" s="245">
        <v>12.829749908582169</v>
      </c>
    </row>
    <row r="46" spans="1:10" ht="14.1" customHeight="1">
      <c r="A46" s="394"/>
      <c r="B46" s="173" t="s">
        <v>640</v>
      </c>
      <c r="C46" s="218" t="s">
        <v>244</v>
      </c>
      <c r="D46" s="322" t="s">
        <v>255</v>
      </c>
      <c r="E46" s="331" t="s">
        <v>244</v>
      </c>
      <c r="F46" s="245">
        <v>17.501713887670373</v>
      </c>
      <c r="G46" s="245">
        <v>19.029076958599781</v>
      </c>
      <c r="H46" s="245">
        <v>16.792689902766405</v>
      </c>
      <c r="I46" s="245">
        <v>18.415616062839447</v>
      </c>
      <c r="J46" s="245">
        <v>18.554796551700171</v>
      </c>
    </row>
    <row r="47" spans="1:10" ht="14.1" customHeight="1">
      <c r="A47" s="394"/>
      <c r="B47" s="173" t="s">
        <v>641</v>
      </c>
      <c r="C47" s="218" t="s">
        <v>244</v>
      </c>
      <c r="D47" s="322" t="s">
        <v>50</v>
      </c>
      <c r="E47" s="331" t="s">
        <v>244</v>
      </c>
      <c r="F47" s="245">
        <v>31.45177387668484</v>
      </c>
      <c r="G47" s="245">
        <v>32.920762458329769</v>
      </c>
      <c r="H47" s="245">
        <v>31.785781475365287</v>
      </c>
      <c r="I47" s="245">
        <v>29.97689274415923</v>
      </c>
      <c r="J47" s="245">
        <v>29.754196512159542</v>
      </c>
    </row>
    <row r="48" spans="1:10" ht="14.1" customHeight="1">
      <c r="A48" s="394"/>
      <c r="B48" s="173" t="s">
        <v>518</v>
      </c>
      <c r="C48" s="218" t="s">
        <v>244</v>
      </c>
      <c r="D48" s="322" t="s">
        <v>2</v>
      </c>
      <c r="E48" s="331" t="s">
        <v>244</v>
      </c>
      <c r="F48" s="245">
        <v>16.754935035130259</v>
      </c>
      <c r="G48" s="245">
        <v>17.054590131066671</v>
      </c>
      <c r="H48" s="245">
        <v>16.905313441156647</v>
      </c>
      <c r="I48" s="245">
        <v>16.879508058197427</v>
      </c>
      <c r="J48" s="245">
        <v>16.470310445974341</v>
      </c>
    </row>
    <row r="49" spans="1:10" ht="14.1" customHeight="1">
      <c r="A49" s="394"/>
      <c r="B49" s="294" t="s">
        <v>644</v>
      </c>
      <c r="C49" s="171"/>
      <c r="D49" s="353" t="s">
        <v>629</v>
      </c>
      <c r="E49" s="339"/>
      <c r="F49" s="247"/>
      <c r="G49" s="247"/>
      <c r="H49" s="247"/>
      <c r="I49" s="247"/>
      <c r="J49" s="247"/>
    </row>
    <row r="50" spans="1:10" ht="14.1" customHeight="1">
      <c r="A50" s="394"/>
      <c r="B50" s="173" t="s">
        <v>639</v>
      </c>
      <c r="C50" s="218" t="s">
        <v>244</v>
      </c>
      <c r="D50" s="322" t="s">
        <v>48</v>
      </c>
      <c r="E50" s="331" t="s">
        <v>244</v>
      </c>
      <c r="F50" s="245">
        <v>79.164221112594433</v>
      </c>
      <c r="G50" s="245">
        <v>87.856230828909858</v>
      </c>
      <c r="H50" s="245">
        <v>86.749892864917541</v>
      </c>
      <c r="I50" s="245">
        <v>98.202131454731159</v>
      </c>
      <c r="J50" s="245">
        <v>91.424291553775902</v>
      </c>
    </row>
    <row r="51" spans="1:10" ht="14.1" customHeight="1">
      <c r="A51" s="394"/>
      <c r="B51" s="173" t="s">
        <v>643</v>
      </c>
      <c r="C51" s="218" t="s">
        <v>244</v>
      </c>
      <c r="D51" s="322" t="s">
        <v>49</v>
      </c>
      <c r="E51" s="331" t="s">
        <v>244</v>
      </c>
      <c r="F51" s="245">
        <v>85.847182007672558</v>
      </c>
      <c r="G51" s="245">
        <v>95.157969376281287</v>
      </c>
      <c r="H51" s="245">
        <v>90.8218645132023</v>
      </c>
      <c r="I51" s="245">
        <v>99.527809317703358</v>
      </c>
      <c r="J51" s="245">
        <v>93.177998620632195</v>
      </c>
    </row>
    <row r="52" spans="1:10" ht="14.1" customHeight="1">
      <c r="A52" s="394"/>
      <c r="B52" s="173" t="s">
        <v>640</v>
      </c>
      <c r="C52" s="218" t="s">
        <v>244</v>
      </c>
      <c r="D52" s="322" t="s">
        <v>255</v>
      </c>
      <c r="E52" s="331" t="s">
        <v>244</v>
      </c>
      <c r="F52" s="245">
        <v>91.393418230474353</v>
      </c>
      <c r="G52" s="245">
        <v>94.516104903830211</v>
      </c>
      <c r="H52" s="245">
        <v>96.972700114789291</v>
      </c>
      <c r="I52" s="245">
        <v>104.09188678093891</v>
      </c>
      <c r="J52" s="245">
        <v>102.03761065534842</v>
      </c>
    </row>
    <row r="53" spans="1:10" ht="14.1" customHeight="1">
      <c r="A53" s="394"/>
      <c r="B53" s="173" t="s">
        <v>641</v>
      </c>
      <c r="C53" s="218" t="s">
        <v>244</v>
      </c>
      <c r="D53" s="322" t="s">
        <v>50</v>
      </c>
      <c r="E53" s="331" t="s">
        <v>244</v>
      </c>
      <c r="F53" s="245">
        <v>102.37742548877473</v>
      </c>
      <c r="G53" s="245">
        <v>92.960082058295583</v>
      </c>
      <c r="H53" s="245">
        <v>104.40069817512909</v>
      </c>
      <c r="I53" s="245">
        <v>96.977376006627608</v>
      </c>
      <c r="J53" s="245">
        <v>96.216280943153862</v>
      </c>
    </row>
    <row r="54" spans="1:10" ht="14.1" customHeight="1">
      <c r="A54" s="394"/>
      <c r="B54" s="173" t="s">
        <v>518</v>
      </c>
      <c r="C54" s="218" t="s">
        <v>244</v>
      </c>
      <c r="D54" s="322" t="s">
        <v>2</v>
      </c>
      <c r="E54" s="331" t="s">
        <v>244</v>
      </c>
      <c r="F54" s="245">
        <v>86.067651547881383</v>
      </c>
      <c r="G54" s="245">
        <v>93.271351371514086</v>
      </c>
      <c r="H54" s="245">
        <v>92.305338838675866</v>
      </c>
      <c r="I54" s="245">
        <v>100.98867582323506</v>
      </c>
      <c r="J54" s="245">
        <v>95.333379709693759</v>
      </c>
    </row>
    <row r="55" spans="1:10" ht="14.1" customHeight="1">
      <c r="A55" s="394"/>
      <c r="B55" s="171"/>
      <c r="C55" s="171"/>
      <c r="D55" s="339"/>
      <c r="E55" s="339"/>
      <c r="F55" s="247"/>
      <c r="G55" s="247"/>
      <c r="H55" s="247"/>
      <c r="I55" s="247"/>
      <c r="J55" s="247"/>
    </row>
    <row r="56" spans="1:10" ht="14.1" customHeight="1">
      <c r="A56" s="394"/>
      <c r="B56" s="398" t="s">
        <v>395</v>
      </c>
      <c r="C56" s="171"/>
      <c r="D56" s="393" t="s">
        <v>184</v>
      </c>
      <c r="E56" s="339"/>
      <c r="F56" s="247"/>
      <c r="G56" s="247"/>
      <c r="H56" s="247"/>
      <c r="I56" s="247"/>
      <c r="J56" s="247"/>
    </row>
    <row r="57" spans="1:10" ht="14.1" customHeight="1">
      <c r="A57" s="394"/>
      <c r="B57" s="218" t="s">
        <v>645</v>
      </c>
      <c r="C57" s="218" t="s">
        <v>665</v>
      </c>
      <c r="D57" s="331" t="s">
        <v>155</v>
      </c>
      <c r="E57" s="331" t="s">
        <v>167</v>
      </c>
      <c r="F57" s="245">
        <v>347.17699999999968</v>
      </c>
      <c r="G57" s="245">
        <v>372.70400000000063</v>
      </c>
      <c r="H57" s="245">
        <v>799.59799999999996</v>
      </c>
      <c r="I57" s="245">
        <v>1146.2880000000005</v>
      </c>
      <c r="J57" s="245">
        <v>2303.7690000000002</v>
      </c>
    </row>
    <row r="58" spans="1:10" ht="14.1" customHeight="1">
      <c r="A58" s="394"/>
      <c r="B58" s="218" t="s">
        <v>646</v>
      </c>
      <c r="C58" s="218" t="s">
        <v>665</v>
      </c>
      <c r="D58" s="331" t="s">
        <v>156</v>
      </c>
      <c r="E58" s="331" t="s">
        <v>167</v>
      </c>
      <c r="F58" s="245">
        <v>-97.936999999999898</v>
      </c>
      <c r="G58" s="245">
        <v>-263.21000000000004</v>
      </c>
      <c r="H58" s="245">
        <v>161.44500000000062</v>
      </c>
      <c r="I58" s="245">
        <v>2767.1399999999994</v>
      </c>
      <c r="J58" s="245">
        <v>4016.5959999999995</v>
      </c>
    </row>
    <row r="59" spans="1:10" ht="14.1" customHeight="1">
      <c r="A59" s="394"/>
      <c r="B59" s="218" t="s">
        <v>647</v>
      </c>
      <c r="C59" s="218" t="s">
        <v>665</v>
      </c>
      <c r="D59" s="331" t="s">
        <v>157</v>
      </c>
      <c r="E59" s="331" t="s">
        <v>167</v>
      </c>
      <c r="F59" s="245"/>
      <c r="G59" s="245"/>
      <c r="H59" s="245">
        <v>7473.67</v>
      </c>
      <c r="I59" s="245">
        <v>5516.5910000000003</v>
      </c>
      <c r="J59" s="245">
        <v>6674.0720000000001</v>
      </c>
    </row>
    <row r="60" spans="1:10" ht="14.1" customHeight="1">
      <c r="A60" s="394"/>
      <c r="B60" s="173" t="s">
        <v>648</v>
      </c>
      <c r="C60" s="173" t="s">
        <v>665</v>
      </c>
      <c r="D60" s="322" t="s">
        <v>122</v>
      </c>
      <c r="E60" s="322" t="s">
        <v>167</v>
      </c>
      <c r="F60" s="245"/>
      <c r="G60" s="245"/>
      <c r="H60" s="245">
        <v>2379.9969999999998</v>
      </c>
      <c r="I60" s="245">
        <v>1835.4649999999999</v>
      </c>
      <c r="J60" s="245">
        <v>2145.98</v>
      </c>
    </row>
    <row r="61" spans="1:10" ht="14.1" customHeight="1">
      <c r="A61" s="394"/>
      <c r="B61" s="218" t="s">
        <v>649</v>
      </c>
      <c r="C61" s="218" t="s">
        <v>665</v>
      </c>
      <c r="D61" s="331" t="s">
        <v>158</v>
      </c>
      <c r="E61" s="331" t="s">
        <v>167</v>
      </c>
      <c r="F61" s="245"/>
      <c r="G61" s="245"/>
      <c r="H61" s="245">
        <v>5858.6270000000004</v>
      </c>
      <c r="I61" s="245">
        <v>4447.7259999999997</v>
      </c>
      <c r="J61" s="245">
        <v>5697.1819999999998</v>
      </c>
    </row>
    <row r="62" spans="1:10">
      <c r="A62" s="394"/>
      <c r="B62" s="173" t="s">
        <v>407</v>
      </c>
      <c r="C62" s="173" t="s">
        <v>244</v>
      </c>
      <c r="D62" s="322" t="s">
        <v>417</v>
      </c>
      <c r="E62" s="322" t="s">
        <v>244</v>
      </c>
      <c r="F62" s="488"/>
      <c r="G62" s="488"/>
      <c r="H62" s="488">
        <v>0.29953766110187519</v>
      </c>
      <c r="I62" s="488">
        <v>0.34084426510921773</v>
      </c>
      <c r="J62" s="263">
        <v>0.60674176797101786</v>
      </c>
    </row>
    <row r="63" spans="1:10">
      <c r="A63" s="394"/>
      <c r="B63" s="173" t="s">
        <v>408</v>
      </c>
      <c r="C63" s="173" t="s">
        <v>244</v>
      </c>
      <c r="D63" s="322" t="s">
        <v>630</v>
      </c>
      <c r="E63" s="322" t="s">
        <v>244</v>
      </c>
      <c r="F63" s="488"/>
      <c r="G63" s="488"/>
      <c r="H63" s="488">
        <v>2.83</v>
      </c>
      <c r="I63" s="488">
        <v>2.4700000000000002</v>
      </c>
      <c r="J63" s="263">
        <v>5.29</v>
      </c>
    </row>
    <row r="64" spans="1:10">
      <c r="A64" s="394"/>
      <c r="B64" s="170" t="s">
        <v>409</v>
      </c>
      <c r="C64" s="173" t="s">
        <v>244</v>
      </c>
      <c r="D64" s="324" t="s">
        <v>419</v>
      </c>
      <c r="E64" s="322" t="s">
        <v>244</v>
      </c>
      <c r="F64" s="488"/>
      <c r="G64" s="488"/>
      <c r="H64" s="488">
        <v>2.46</v>
      </c>
      <c r="I64" s="488">
        <v>1.86</v>
      </c>
      <c r="J64" s="263">
        <v>5.0999999999999996</v>
      </c>
    </row>
    <row r="65" spans="1:10" ht="14.1" customHeight="1">
      <c r="A65" s="394"/>
      <c r="B65" s="218" t="s">
        <v>650</v>
      </c>
      <c r="C65" s="218" t="s">
        <v>666</v>
      </c>
      <c r="D65" s="331" t="s">
        <v>3</v>
      </c>
      <c r="E65" s="331" t="s">
        <v>246</v>
      </c>
      <c r="F65" s="489">
        <v>6426</v>
      </c>
      <c r="G65" s="489">
        <v>6704</v>
      </c>
      <c r="H65" s="489">
        <v>6426</v>
      </c>
      <c r="I65" s="489">
        <v>7260</v>
      </c>
      <c r="J65" s="489">
        <v>14813</v>
      </c>
    </row>
    <row r="66" spans="1:10" ht="14.1" customHeight="1">
      <c r="A66" s="394"/>
      <c r="B66" s="218" t="s">
        <v>651</v>
      </c>
      <c r="C66" s="218" t="s">
        <v>666</v>
      </c>
      <c r="D66" s="331" t="s">
        <v>4</v>
      </c>
      <c r="E66" s="331" t="s">
        <v>246</v>
      </c>
      <c r="F66" s="489">
        <v>-160</v>
      </c>
      <c r="G66" s="489">
        <v>-2037</v>
      </c>
      <c r="H66" s="489">
        <v>-160</v>
      </c>
      <c r="I66" s="489">
        <v>-2053</v>
      </c>
      <c r="J66" s="489">
        <v>-2191</v>
      </c>
    </row>
    <row r="67" spans="1:10" ht="14.1" customHeight="1">
      <c r="A67" s="394"/>
      <c r="B67" s="218" t="s">
        <v>652</v>
      </c>
      <c r="C67" s="218" t="s">
        <v>666</v>
      </c>
      <c r="D67" s="331" t="s">
        <v>5</v>
      </c>
      <c r="E67" s="331" t="s">
        <v>246</v>
      </c>
      <c r="F67" s="489"/>
      <c r="G67" s="489"/>
      <c r="H67" s="489">
        <v>72894</v>
      </c>
      <c r="I67" s="489">
        <v>58915</v>
      </c>
      <c r="J67" s="489">
        <v>66468</v>
      </c>
    </row>
    <row r="68" spans="1:10" ht="14.1" customHeight="1">
      <c r="A68" s="394"/>
      <c r="B68" s="218" t="s">
        <v>653</v>
      </c>
      <c r="C68" s="218" t="s">
        <v>666</v>
      </c>
      <c r="D68" s="331" t="s">
        <v>6</v>
      </c>
      <c r="E68" s="331" t="s">
        <v>246</v>
      </c>
      <c r="F68" s="489"/>
      <c r="G68" s="489"/>
      <c r="H68" s="489">
        <v>5319</v>
      </c>
      <c r="I68" s="489">
        <v>5617</v>
      </c>
      <c r="J68" s="489">
        <v>5479</v>
      </c>
    </row>
    <row r="69" spans="1:10" ht="14.1" customHeight="1">
      <c r="A69" s="394"/>
      <c r="B69" s="218" t="s">
        <v>654</v>
      </c>
      <c r="C69" s="218" t="s">
        <v>666</v>
      </c>
      <c r="D69" s="331" t="s">
        <v>178</v>
      </c>
      <c r="E69" s="331" t="s">
        <v>246</v>
      </c>
      <c r="F69" s="489"/>
      <c r="G69" s="489"/>
      <c r="H69" s="489">
        <v>61960</v>
      </c>
      <c r="I69" s="489">
        <v>50078</v>
      </c>
      <c r="J69" s="489">
        <v>56498</v>
      </c>
    </row>
    <row r="70" spans="1:10" ht="14.1" customHeight="1">
      <c r="A70" s="394"/>
      <c r="B70" s="218" t="s">
        <v>655</v>
      </c>
      <c r="C70" s="218" t="s">
        <v>666</v>
      </c>
      <c r="D70" s="331" t="s">
        <v>179</v>
      </c>
      <c r="E70" s="331" t="s">
        <v>246</v>
      </c>
      <c r="F70" s="489"/>
      <c r="G70" s="489"/>
      <c r="H70" s="489">
        <v>4362</v>
      </c>
      <c r="I70" s="489">
        <v>4606</v>
      </c>
      <c r="J70" s="489">
        <v>4493</v>
      </c>
    </row>
    <row r="71" spans="1:10" ht="14.1" customHeight="1">
      <c r="A71" s="394"/>
      <c r="B71" s="171"/>
      <c r="C71" s="171"/>
      <c r="D71" s="339"/>
      <c r="E71" s="339"/>
      <c r="F71" s="247"/>
      <c r="G71" s="247"/>
      <c r="H71" s="247"/>
      <c r="I71" s="247"/>
      <c r="J71" s="247"/>
    </row>
    <row r="72" spans="1:10" ht="14.1" customHeight="1">
      <c r="A72" s="394"/>
      <c r="B72" s="294" t="s">
        <v>668</v>
      </c>
      <c r="C72" s="171"/>
      <c r="D72" s="393" t="s">
        <v>189</v>
      </c>
      <c r="E72" s="339"/>
      <c r="F72" s="247"/>
      <c r="G72" s="247"/>
      <c r="H72" s="247"/>
      <c r="I72" s="247"/>
      <c r="J72" s="247"/>
    </row>
    <row r="73" spans="1:10" ht="14.1" customHeight="1">
      <c r="A73" s="394"/>
      <c r="B73" s="218" t="s">
        <v>656</v>
      </c>
      <c r="C73" s="218" t="s">
        <v>667</v>
      </c>
      <c r="D73" s="331" t="s">
        <v>190</v>
      </c>
      <c r="E73" s="331" t="s">
        <v>167</v>
      </c>
      <c r="F73" s="245">
        <v>348.83300000000054</v>
      </c>
      <c r="G73" s="245">
        <v>829.15899999999965</v>
      </c>
      <c r="H73" s="245">
        <v>477.2489999999998</v>
      </c>
      <c r="I73" s="245">
        <v>1475.4279999999999</v>
      </c>
      <c r="J73" s="245">
        <v>2543.8810000000012</v>
      </c>
    </row>
    <row r="74" spans="1:10" ht="14.1" customHeight="1">
      <c r="A74" s="394"/>
      <c r="B74" s="218" t="s">
        <v>657</v>
      </c>
      <c r="C74" s="218" t="s">
        <v>667</v>
      </c>
      <c r="D74" s="331" t="s">
        <v>191</v>
      </c>
      <c r="E74" s="331" t="s">
        <v>167</v>
      </c>
      <c r="F74" s="245">
        <v>88.085999999999331</v>
      </c>
      <c r="G74" s="245">
        <v>454.97999999999956</v>
      </c>
      <c r="H74" s="245">
        <v>258.62799999999879</v>
      </c>
      <c r="I74" s="245">
        <v>606.54299999999967</v>
      </c>
      <c r="J74" s="245">
        <v>2569.5620000000008</v>
      </c>
    </row>
    <row r="75" spans="1:10" ht="14.1" customHeight="1">
      <c r="A75" s="394"/>
      <c r="B75" s="218" t="s">
        <v>658</v>
      </c>
      <c r="C75" s="218" t="s">
        <v>667</v>
      </c>
      <c r="D75" s="331" t="s">
        <v>192</v>
      </c>
      <c r="E75" s="331" t="s">
        <v>167</v>
      </c>
      <c r="F75" s="245"/>
      <c r="G75" s="245"/>
      <c r="H75" s="245">
        <v>14596.735000000001</v>
      </c>
      <c r="I75" s="245">
        <v>13051.032999999999</v>
      </c>
      <c r="J75" s="245">
        <v>14119.486000000001</v>
      </c>
    </row>
    <row r="76" spans="1:10" ht="14.1" customHeight="1">
      <c r="A76" s="394"/>
      <c r="B76" s="218" t="s">
        <v>659</v>
      </c>
      <c r="C76" s="218" t="s">
        <v>667</v>
      </c>
      <c r="D76" s="331" t="s">
        <v>193</v>
      </c>
      <c r="E76" s="331" t="s">
        <v>167</v>
      </c>
      <c r="F76" s="245"/>
      <c r="G76" s="245"/>
      <c r="H76" s="245">
        <v>9378.6319999999996</v>
      </c>
      <c r="I76" s="245">
        <v>7156.9849999999997</v>
      </c>
      <c r="J76" s="245">
        <v>9120.0040000000008</v>
      </c>
    </row>
    <row r="77" spans="1:10" ht="14.1" customHeight="1">
      <c r="A77" s="394"/>
      <c r="B77" s="173" t="s">
        <v>660</v>
      </c>
      <c r="C77" s="218" t="s">
        <v>244</v>
      </c>
      <c r="D77" s="322" t="s">
        <v>631</v>
      </c>
      <c r="E77" s="331" t="s">
        <v>244</v>
      </c>
      <c r="F77" s="245">
        <v>25.25162470293785</v>
      </c>
      <c r="G77" s="245">
        <v>54.872467162510397</v>
      </c>
      <c r="H77" s="245">
        <v>54.191417897156178</v>
      </c>
      <c r="I77" s="245">
        <v>41.109630561437072</v>
      </c>
      <c r="J77" s="245">
        <v>101.00952049250729</v>
      </c>
    </row>
    <row r="78" spans="1:10" ht="14.1" customHeight="1">
      <c r="A78" s="394"/>
      <c r="B78" s="173" t="s">
        <v>661</v>
      </c>
      <c r="C78" s="218" t="s">
        <v>244</v>
      </c>
      <c r="D78" s="322" t="s">
        <v>632</v>
      </c>
      <c r="E78" s="331" t="s">
        <v>244</v>
      </c>
      <c r="F78" s="245"/>
      <c r="G78" s="245"/>
      <c r="H78" s="245">
        <v>64.251574067762405</v>
      </c>
      <c r="I78" s="245">
        <v>54.838456082365283</v>
      </c>
      <c r="J78" s="245">
        <v>64.591614737250353</v>
      </c>
    </row>
    <row r="79" spans="1:10" ht="14.1" customHeight="1">
      <c r="A79" s="394"/>
      <c r="B79" s="173" t="s">
        <v>415</v>
      </c>
      <c r="C79" s="218" t="s">
        <v>244</v>
      </c>
      <c r="D79" s="322" t="s">
        <v>420</v>
      </c>
      <c r="E79" s="331" t="s">
        <v>244</v>
      </c>
      <c r="F79" s="488"/>
      <c r="G79" s="488"/>
      <c r="H79" s="488">
        <v>2.73</v>
      </c>
      <c r="I79" s="488">
        <v>3.03</v>
      </c>
      <c r="J79" s="488">
        <v>2.88</v>
      </c>
    </row>
    <row r="80" spans="1:10" ht="14.1" customHeight="1">
      <c r="A80" s="394"/>
      <c r="B80" s="173" t="s">
        <v>662</v>
      </c>
      <c r="C80" s="218" t="s">
        <v>666</v>
      </c>
      <c r="D80" s="322" t="s">
        <v>281</v>
      </c>
      <c r="E80" s="331" t="s">
        <v>246</v>
      </c>
      <c r="F80" s="489">
        <v>2456</v>
      </c>
      <c r="G80" s="489">
        <v>3695</v>
      </c>
      <c r="H80" s="489">
        <v>5264</v>
      </c>
      <c r="I80" s="489">
        <v>4940</v>
      </c>
      <c r="J80" s="489">
        <v>13649</v>
      </c>
    </row>
    <row r="81" spans="1:10" ht="14.1" customHeight="1">
      <c r="A81" s="394"/>
      <c r="B81" s="173" t="s">
        <v>663</v>
      </c>
      <c r="C81" s="218" t="s">
        <v>666</v>
      </c>
      <c r="D81" s="322" t="s">
        <v>282</v>
      </c>
      <c r="E81" s="331" t="s">
        <v>246</v>
      </c>
      <c r="F81" s="489"/>
      <c r="G81" s="489"/>
      <c r="H81" s="489">
        <v>94858</v>
      </c>
      <c r="I81" s="489">
        <v>80885</v>
      </c>
      <c r="J81" s="489">
        <v>89594</v>
      </c>
    </row>
    <row r="82" spans="1:10" ht="14.1" customHeight="1">
      <c r="A82" s="394"/>
      <c r="B82" s="173" t="s">
        <v>664</v>
      </c>
      <c r="C82" s="218" t="s">
        <v>666</v>
      </c>
      <c r="D82" s="322" t="s">
        <v>280</v>
      </c>
      <c r="E82" s="331" t="s">
        <v>246</v>
      </c>
      <c r="F82" s="489"/>
      <c r="G82" s="489"/>
      <c r="H82" s="489">
        <v>46823</v>
      </c>
      <c r="I82" s="489">
        <v>39850</v>
      </c>
      <c r="J82" s="489">
        <v>43764</v>
      </c>
    </row>
    <row r="83" spans="1:10" ht="14.1" customHeight="1">
      <c r="A83" s="394"/>
      <c r="B83" s="173" t="s">
        <v>416</v>
      </c>
      <c r="C83" s="218" t="s">
        <v>244</v>
      </c>
      <c r="D83" s="322" t="s">
        <v>421</v>
      </c>
      <c r="E83" s="331" t="s">
        <v>244</v>
      </c>
      <c r="F83" s="245"/>
      <c r="G83" s="245"/>
      <c r="H83" s="245">
        <v>14.6</v>
      </c>
      <c r="I83" s="245">
        <v>15.3</v>
      </c>
      <c r="J83" s="245">
        <v>16.13</v>
      </c>
    </row>
    <row r="84" spans="1:10" ht="14.1" customHeight="1">
      <c r="A84" s="394"/>
      <c r="B84" s="171"/>
      <c r="C84" s="171"/>
      <c r="D84" s="339"/>
      <c r="E84" s="339"/>
      <c r="F84" s="247"/>
      <c r="G84" s="247"/>
      <c r="H84" s="247"/>
      <c r="I84" s="247"/>
      <c r="J84" s="247"/>
    </row>
    <row r="85" spans="1:10" ht="14.1" customHeight="1">
      <c r="A85" s="394"/>
      <c r="B85" s="394"/>
      <c r="C85" s="394"/>
      <c r="D85" s="387"/>
      <c r="E85" s="387"/>
      <c r="F85" s="383"/>
      <c r="G85" s="383"/>
      <c r="H85" s="383"/>
      <c r="I85" s="383"/>
      <c r="J85" s="383"/>
    </row>
    <row r="86" spans="1:10" ht="14.1" customHeight="1">
      <c r="A86" s="21"/>
      <c r="B86" s="21"/>
      <c r="C86" s="21"/>
      <c r="D86" s="21"/>
      <c r="E86" s="21"/>
      <c r="F86" s="1"/>
      <c r="G86" s="1"/>
      <c r="H86" s="1"/>
      <c r="I86" s="1"/>
      <c r="J86" s="1"/>
    </row>
    <row r="87" spans="1:10" ht="14.1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4.1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4.1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4.1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4.1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4.1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4.1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4.1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4.1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4.1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4.1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4.1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4.1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4.1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4.1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1" customFormat="1" ht="14.1" customHeight="1"/>
    <row r="103" spans="1:10" s="21" customFormat="1" ht="14.1" customHeight="1"/>
    <row r="104" spans="1:10" s="21" customFormat="1" ht="14.1" customHeight="1"/>
    <row r="105" spans="1:10" s="21" customFormat="1" ht="14.1" customHeight="1"/>
    <row r="106" spans="1:10" s="21" customFormat="1" ht="14.1" customHeight="1"/>
    <row r="107" spans="1:10" s="21" customFormat="1" ht="14.1" customHeight="1"/>
    <row r="108" spans="1:10" s="21" customFormat="1" ht="14.1" customHeight="1"/>
    <row r="109" spans="1:10" s="21" customFormat="1" ht="14.1" customHeight="1"/>
    <row r="110" spans="1:10" s="21" customFormat="1" ht="14.1" customHeight="1"/>
    <row r="111" spans="1:10" s="21" customFormat="1" ht="14.1" customHeight="1"/>
    <row r="112" spans="1:10" s="21" customFormat="1" ht="14.1" customHeight="1"/>
    <row r="113" s="21" customFormat="1" ht="14.1" customHeight="1"/>
    <row r="114" s="21" customFormat="1" ht="14.1" customHeight="1"/>
    <row r="115" s="21" customFormat="1" ht="14.1" customHeight="1"/>
    <row r="116" s="21" customFormat="1" ht="14.1" customHeight="1"/>
    <row r="117" s="21" customFormat="1" ht="14.1" customHeight="1"/>
    <row r="118" s="21" customFormat="1" ht="14.1" customHeight="1"/>
    <row r="119" s="21" customFormat="1" ht="14.1" customHeight="1"/>
    <row r="120" s="21" customFormat="1" ht="14.1" customHeight="1"/>
    <row r="121" s="21" customFormat="1" ht="14.1" customHeight="1"/>
    <row r="122" s="21" customFormat="1" ht="14.1" customHeight="1"/>
    <row r="123" s="21" customFormat="1" ht="14.1" customHeight="1"/>
    <row r="124" s="21" customFormat="1" ht="14.1" customHeight="1"/>
    <row r="125" s="21" customFormat="1" ht="14.1" customHeight="1"/>
    <row r="126" s="21" customFormat="1" ht="14.1" customHeight="1"/>
    <row r="127" s="21" customFormat="1" ht="14.1" customHeight="1"/>
    <row r="128" s="21" customFormat="1" ht="14.1" customHeight="1"/>
    <row r="129" s="21" customFormat="1" ht="14.1" customHeight="1"/>
    <row r="130" s="21" customFormat="1" ht="14.1" customHeight="1"/>
    <row r="131" s="21" customFormat="1" ht="14.1" customHeight="1"/>
    <row r="132" s="21" customFormat="1" ht="14.1" customHeight="1"/>
    <row r="133" s="21" customFormat="1" ht="14.1" customHeight="1"/>
    <row r="134" s="21" customFormat="1" ht="14.1" customHeight="1"/>
    <row r="135" s="21" customFormat="1" ht="14.1" customHeight="1"/>
    <row r="136" s="21" customFormat="1" ht="14.1" customHeight="1"/>
    <row r="137" s="21" customFormat="1" ht="14.1" customHeight="1"/>
    <row r="138" s="21" customFormat="1" ht="14.1" customHeight="1"/>
    <row r="139" s="21" customFormat="1" ht="14.1" customHeight="1"/>
    <row r="140" s="21" customFormat="1" ht="14.1" customHeight="1"/>
    <row r="141" s="21" customFormat="1" ht="14.1" customHeight="1"/>
    <row r="142" s="21" customFormat="1" ht="14.1" customHeight="1"/>
    <row r="143" s="21" customFormat="1" ht="14.1" customHeight="1"/>
    <row r="144" s="21" customFormat="1" ht="14.1" customHeight="1"/>
    <row r="145" s="21" customFormat="1" ht="14.1" customHeight="1"/>
    <row r="146" s="21" customFormat="1" ht="14.1" customHeight="1"/>
    <row r="147" s="21" customFormat="1" ht="14.1" customHeight="1"/>
    <row r="148" s="21" customFormat="1" ht="14.1" customHeight="1"/>
    <row r="149" s="21" customFormat="1" ht="14.1" customHeight="1"/>
    <row r="150" s="21" customFormat="1" ht="14.1" customHeight="1"/>
    <row r="151" s="21" customFormat="1" ht="14.1" customHeight="1"/>
    <row r="152" s="21" customFormat="1" ht="14.1" customHeight="1"/>
    <row r="153" s="21" customFormat="1" ht="14.1" customHeight="1"/>
    <row r="154" s="21" customFormat="1" ht="14.1" customHeight="1"/>
    <row r="155" s="21" customFormat="1" ht="14.1" customHeight="1"/>
    <row r="156" s="21" customFormat="1" ht="14.1" customHeight="1"/>
    <row r="157" s="21" customFormat="1" ht="14.1" customHeight="1"/>
    <row r="158" s="21" customFormat="1" ht="14.1" customHeight="1"/>
    <row r="159" s="21" customFormat="1" ht="14.1" customHeight="1"/>
    <row r="160" s="21" customFormat="1" ht="14.1" customHeight="1"/>
    <row r="161" s="21" customFormat="1" ht="14.1" customHeight="1"/>
    <row r="162" s="21" customFormat="1" ht="14.1" customHeight="1"/>
    <row r="163" s="21" customFormat="1" ht="14.1" customHeight="1"/>
    <row r="164" s="21" customFormat="1" ht="14.1" customHeight="1"/>
    <row r="165" s="21" customFormat="1" ht="14.1" customHeight="1"/>
    <row r="166" s="21" customFormat="1" ht="14.1" customHeight="1"/>
    <row r="167" s="21" customFormat="1" ht="14.1" customHeight="1"/>
    <row r="168" s="21" customFormat="1" ht="14.1" customHeight="1"/>
    <row r="169" s="21" customFormat="1" ht="14.1" customHeight="1"/>
    <row r="170" s="21" customFormat="1" ht="14.1" customHeight="1"/>
    <row r="171" s="21" customFormat="1" ht="14.1" customHeight="1"/>
    <row r="172" s="21" customFormat="1" ht="14.1" customHeight="1"/>
    <row r="173" s="21" customFormat="1" ht="14.1" customHeight="1"/>
    <row r="174" s="21" customFormat="1" ht="14.1" customHeight="1"/>
    <row r="175" s="21" customFormat="1" ht="14.1" customHeight="1"/>
    <row r="176" s="21" customFormat="1" ht="14.1" customHeight="1"/>
    <row r="177" s="21" customFormat="1" ht="14.1" customHeight="1"/>
    <row r="178" s="21" customFormat="1" ht="14.1" customHeight="1"/>
    <row r="179" s="21" customFormat="1" ht="14.1" customHeight="1"/>
    <row r="180" s="21" customFormat="1" ht="14.1" customHeight="1"/>
    <row r="181" s="21" customFormat="1" ht="14.1" customHeight="1"/>
    <row r="182" s="21" customFormat="1" ht="14.1" customHeight="1"/>
    <row r="183" s="21" customFormat="1" ht="14.1" customHeight="1"/>
    <row r="184" s="21" customFormat="1" ht="14.1" customHeight="1"/>
    <row r="185" s="21" customFormat="1" ht="14.1" customHeight="1"/>
    <row r="186" s="21" customFormat="1" ht="14.1" customHeight="1"/>
    <row r="187" s="21" customFormat="1" ht="14.1" customHeight="1"/>
    <row r="188" s="21" customFormat="1" ht="14.1" customHeight="1"/>
    <row r="189" s="21" customFormat="1" ht="14.1" customHeight="1"/>
    <row r="190" s="21" customFormat="1" ht="14.1" customHeight="1"/>
    <row r="191" s="21" customFormat="1" ht="14.1" customHeight="1"/>
    <row r="192" s="21" customFormat="1" ht="14.1" customHeight="1"/>
    <row r="193" spans="6:10" s="21" customFormat="1" ht="14.1" customHeight="1"/>
    <row r="194" spans="6:10" s="21" customFormat="1" ht="14.1" customHeight="1"/>
    <row r="195" spans="6:10" s="21" customFormat="1" ht="14.1" customHeight="1"/>
    <row r="196" spans="6:10" s="21" customFormat="1" ht="14.1" customHeight="1"/>
    <row r="197" spans="6:10" s="21" customFormat="1" ht="14.1" customHeight="1"/>
    <row r="198" spans="6:10" s="21" customFormat="1" ht="14.1" customHeight="1"/>
    <row r="199" spans="6:10" s="21" customFormat="1" ht="14.1" customHeight="1"/>
    <row r="200" spans="6:10" s="21" customFormat="1" ht="14.1" customHeight="1"/>
    <row r="201" spans="6:10" s="21" customFormat="1" ht="14.1" customHeight="1"/>
    <row r="202" spans="6:10" s="21" customFormat="1" ht="14.1" customHeight="1"/>
    <row r="203" spans="6:10" ht="14.1" customHeight="1">
      <c r="F203" s="21"/>
      <c r="G203" s="21"/>
      <c r="H203" s="21"/>
      <c r="I203" s="21"/>
      <c r="J203" s="21"/>
    </row>
    <row r="204" spans="6:10" ht="14.1" customHeight="1"/>
    <row r="205" spans="6:10" ht="14.1" customHeight="1"/>
    <row r="206" spans="6:10" ht="14.1" customHeight="1"/>
    <row r="207" spans="6:10" ht="14.1" customHeight="1"/>
    <row r="208" spans="6:10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</sheetData>
  <customSheetViews>
    <customSheetView guid="{A341D8C9-5CC0-4C53-B3E4-E55891765B05}" scale="80" showPageBreaks="1" fitToPage="1" printArea="1" hiddenRows="1" hiddenColumns="1" view="pageBreakPreview">
      <pane xSplit="2" ySplit="5" topLeftCell="C63" activePane="bottomRight" state="frozen"/>
      <selection pane="bottomRight" activeCell="B101" sqref="B101"/>
      <rowBreaks count="1" manualBreakCount="1">
        <brk id="131" max="16383" man="1"/>
      </rowBreaks>
      <colBreaks count="1" manualBreakCount="1">
        <brk id="23" max="122" man="1"/>
      </colBreaks>
      <pageMargins left="0.78740157499999996" right="0.78740157499999996" top="0.984251969" bottom="0.984251969" header="0.5" footer="0.5"/>
      <pageSetup paperSize="9" scale="40" orientation="portrait" verticalDpi="0" r:id="rId1"/>
      <headerFooter alignWithMargins="0"/>
    </customSheetView>
  </customSheetViews>
  <phoneticPr fontId="2" type="noConversion"/>
  <pageMargins left="0.78740157480314965" right="0.78740157480314965" top="0.98425196850393704" bottom="0.98425196850393704" header="0.51181102362204722" footer="0.51181102362204722"/>
  <pageSetup paperSize="9" scale="55" orientation="landscape" verticalDpi="0" r:id="rId2"/>
  <headerFooter alignWithMargins="0"/>
  <rowBreaks count="2" manualBreakCount="2">
    <brk id="55" max="9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4"/>
  <sheetViews>
    <sheetView showGridLines="0" view="pageBreakPreview" zoomScale="70" zoomScaleNormal="70" zoomScaleSheetLayoutView="7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1.7109375" style="68" customWidth="1"/>
    <col min="3" max="3" width="51" style="68" customWidth="1"/>
    <col min="4" max="4" width="1.5703125" style="68" customWidth="1"/>
    <col min="5" max="5" width="17.140625" style="68" customWidth="1"/>
    <col min="6" max="8" width="16.140625" style="68" customWidth="1"/>
    <col min="9" max="9" width="15.7109375" style="68" bestFit="1" customWidth="1"/>
    <col min="10" max="10" width="2.5703125" style="75" customWidth="1"/>
    <col min="11" max="14" width="11.42578125" style="75"/>
    <col min="15" max="16384" width="11.42578125" style="68"/>
  </cols>
  <sheetData>
    <row r="1" spans="1:14" ht="14.1" customHeight="1">
      <c r="A1" s="160"/>
      <c r="B1" s="160"/>
      <c r="C1" s="174"/>
      <c r="D1" s="174"/>
      <c r="E1" s="154"/>
      <c r="F1" s="154"/>
      <c r="G1" s="154"/>
      <c r="H1" s="154"/>
      <c r="I1" s="191"/>
      <c r="J1" s="192"/>
    </row>
    <row r="2" spans="1:14" ht="14.1" customHeight="1">
      <c r="A2" s="166"/>
      <c r="B2" s="167" t="s">
        <v>675</v>
      </c>
      <c r="C2" s="174" t="s">
        <v>165</v>
      </c>
      <c r="D2" s="175"/>
      <c r="E2" s="155"/>
      <c r="F2" s="193"/>
      <c r="G2" s="193"/>
      <c r="H2" s="193"/>
      <c r="I2" s="194"/>
      <c r="J2" s="195"/>
    </row>
    <row r="3" spans="1:14" ht="14.1" customHeight="1">
      <c r="A3" s="366"/>
      <c r="B3" s="492" t="s">
        <v>333</v>
      </c>
      <c r="C3" s="490" t="s">
        <v>166</v>
      </c>
      <c r="D3" s="176"/>
      <c r="E3" s="196" t="s">
        <v>709</v>
      </c>
      <c r="F3" s="197" t="s">
        <v>710</v>
      </c>
      <c r="G3" s="197" t="s">
        <v>708</v>
      </c>
      <c r="H3" s="197" t="s">
        <v>294</v>
      </c>
      <c r="I3" s="197" t="s">
        <v>694</v>
      </c>
      <c r="J3" s="197"/>
    </row>
    <row r="4" spans="1:14" ht="14.1" customHeight="1">
      <c r="A4" s="166"/>
      <c r="B4" s="166"/>
      <c r="C4" s="307"/>
      <c r="D4" s="175"/>
      <c r="E4" s="155"/>
      <c r="F4" s="155"/>
      <c r="G4" s="155"/>
      <c r="H4" s="155"/>
      <c r="I4" s="155"/>
      <c r="J4" s="198"/>
    </row>
    <row r="5" spans="1:14" ht="14.1" customHeight="1">
      <c r="A5" s="166"/>
      <c r="B5" s="167" t="s">
        <v>334</v>
      </c>
      <c r="C5" s="177" t="s">
        <v>167</v>
      </c>
      <c r="D5" s="177"/>
      <c r="E5" s="156"/>
      <c r="F5" s="156"/>
      <c r="G5" s="156"/>
      <c r="H5" s="156"/>
      <c r="I5" s="199"/>
      <c r="J5" s="200"/>
    </row>
    <row r="6" spans="1:14" ht="14.1" customHeight="1">
      <c r="A6" s="166"/>
      <c r="B6" s="168" t="s">
        <v>335</v>
      </c>
      <c r="C6" s="178" t="s">
        <v>176</v>
      </c>
      <c r="D6" s="178"/>
      <c r="E6" s="201">
        <v>426.70300000000026</v>
      </c>
      <c r="F6" s="201">
        <v>229.78099999999989</v>
      </c>
      <c r="G6" s="201">
        <v>522.84300000000019</v>
      </c>
      <c r="H6" s="201">
        <v>66.221000000000004</v>
      </c>
      <c r="I6" s="201">
        <v>662.03200000000015</v>
      </c>
      <c r="J6" s="203"/>
    </row>
    <row r="7" spans="1:14" ht="14.1" customHeight="1">
      <c r="A7" s="166"/>
      <c r="B7" s="169" t="s">
        <v>371</v>
      </c>
      <c r="C7" s="179" t="s">
        <v>168</v>
      </c>
      <c r="D7" s="179"/>
      <c r="E7" s="204">
        <v>191.94999999999976</v>
      </c>
      <c r="F7" s="204">
        <v>65.282000000000181</v>
      </c>
      <c r="G7" s="204">
        <v>244.40199999999982</v>
      </c>
      <c r="H7" s="204">
        <v>12.73800000000017</v>
      </c>
      <c r="I7" s="204">
        <v>368.45799999999974</v>
      </c>
      <c r="J7" s="203"/>
    </row>
    <row r="8" spans="1:14" ht="14.1" customHeight="1">
      <c r="A8" s="166"/>
      <c r="B8" s="170" t="s">
        <v>372</v>
      </c>
      <c r="C8" s="180" t="s">
        <v>271</v>
      </c>
      <c r="D8" s="179"/>
      <c r="E8" s="204">
        <v>78.086999999999904</v>
      </c>
      <c r="F8" s="204">
        <v>50.587999999999937</v>
      </c>
      <c r="G8" s="204">
        <v>55.197999999999979</v>
      </c>
      <c r="H8" s="204">
        <v>-59.677999999999997</v>
      </c>
      <c r="I8" s="204">
        <v>-70.360000000000241</v>
      </c>
      <c r="J8" s="203"/>
    </row>
    <row r="9" spans="1:14" ht="14.1" customHeight="1">
      <c r="A9" s="166"/>
      <c r="B9" s="170" t="s">
        <v>373</v>
      </c>
      <c r="C9" s="180" t="s">
        <v>169</v>
      </c>
      <c r="D9" s="179"/>
      <c r="E9" s="204">
        <v>-2.2630000000000017</v>
      </c>
      <c r="F9" s="204">
        <v>8.2359999999999971</v>
      </c>
      <c r="G9" s="204">
        <v>-8.4210000000000065</v>
      </c>
      <c r="H9" s="204">
        <v>7.4429999999999836</v>
      </c>
      <c r="I9" s="204">
        <v>17.379000000000019</v>
      </c>
      <c r="J9" s="203"/>
    </row>
    <row r="10" spans="1:14" ht="14.1" customHeight="1">
      <c r="A10" s="166"/>
      <c r="B10" s="170" t="s">
        <v>374</v>
      </c>
      <c r="C10" s="180" t="s">
        <v>270</v>
      </c>
      <c r="D10" s="179"/>
      <c r="E10" s="204">
        <v>-79.503000000000014</v>
      </c>
      <c r="F10" s="204">
        <v>-65.26600000000002</v>
      </c>
      <c r="G10" s="204">
        <v>-149.30800000000002</v>
      </c>
      <c r="H10" s="204">
        <v>-106.81200000000001</v>
      </c>
      <c r="I10" s="204">
        <v>-181.22899999999998</v>
      </c>
      <c r="J10" s="203"/>
      <c r="L10" s="89"/>
    </row>
    <row r="11" spans="1:14" s="70" customFormat="1">
      <c r="A11" s="167"/>
      <c r="B11" s="187" t="s">
        <v>396</v>
      </c>
      <c r="C11" s="187" t="s">
        <v>397</v>
      </c>
      <c r="D11" s="188"/>
      <c r="E11" s="163">
        <v>614.97399999999982</v>
      </c>
      <c r="F11" s="499">
        <v>288.62100000000004</v>
      </c>
      <c r="G11" s="499">
        <v>664.71399999999994</v>
      </c>
      <c r="H11" s="499">
        <v>-80.087999999999852</v>
      </c>
      <c r="I11" s="499">
        <v>796.27999999999952</v>
      </c>
      <c r="J11" s="203"/>
      <c r="K11" s="110"/>
      <c r="L11" s="110"/>
      <c r="M11" s="110"/>
      <c r="N11" s="110"/>
    </row>
    <row r="12" spans="1:14" s="70" customFormat="1">
      <c r="A12" s="167"/>
      <c r="B12" s="169" t="s">
        <v>375</v>
      </c>
      <c r="C12" s="179" t="s">
        <v>162</v>
      </c>
      <c r="D12" s="179"/>
      <c r="E12" s="201">
        <v>1.7280000000000122</v>
      </c>
      <c r="F12" s="201">
        <v>-6.669000000000004</v>
      </c>
      <c r="G12" s="201">
        <v>14.507000000000019</v>
      </c>
      <c r="H12" s="201">
        <v>-17.943000000000008</v>
      </c>
      <c r="I12" s="201">
        <v>-27.945999999999973</v>
      </c>
      <c r="J12" s="203"/>
      <c r="K12" s="110"/>
      <c r="L12" s="110"/>
      <c r="M12" s="110"/>
      <c r="N12" s="110"/>
    </row>
    <row r="13" spans="1:14" ht="14.1" customHeight="1">
      <c r="A13" s="166"/>
      <c r="B13" s="169" t="s">
        <v>376</v>
      </c>
      <c r="C13" s="179" t="s">
        <v>170</v>
      </c>
      <c r="D13" s="179"/>
      <c r="E13" s="201">
        <v>18.092000000000034</v>
      </c>
      <c r="F13" s="201">
        <v>10.339000000000013</v>
      </c>
      <c r="G13" s="201">
        <v>32.565000000000055</v>
      </c>
      <c r="H13" s="201">
        <v>15.247</v>
      </c>
      <c r="I13" s="201">
        <v>33.057999999999979</v>
      </c>
      <c r="J13" s="203"/>
    </row>
    <row r="14" spans="1:14" ht="14.1" customHeight="1">
      <c r="A14" s="166"/>
      <c r="B14" s="170" t="s">
        <v>352</v>
      </c>
      <c r="C14" s="180" t="s">
        <v>362</v>
      </c>
      <c r="D14" s="179"/>
      <c r="E14" s="201">
        <v>639.37800000000004</v>
      </c>
      <c r="F14" s="201">
        <v>288.45600000000002</v>
      </c>
      <c r="G14" s="201">
        <v>1418.421</v>
      </c>
      <c r="H14" s="201">
        <v>1125.126</v>
      </c>
      <c r="I14" s="201">
        <v>2704.5520000000001</v>
      </c>
      <c r="J14" s="203"/>
    </row>
    <row r="15" spans="1:14" ht="14.1" customHeight="1">
      <c r="A15" s="166"/>
      <c r="B15" s="170" t="s">
        <v>377</v>
      </c>
      <c r="C15" s="180" t="s">
        <v>254</v>
      </c>
      <c r="D15" s="179"/>
      <c r="E15" s="201">
        <v>-44.70000000000001</v>
      </c>
      <c r="F15" s="201">
        <v>-39.027999999999984</v>
      </c>
      <c r="G15" s="201">
        <v>-90.399000000000001</v>
      </c>
      <c r="H15" s="201">
        <v>-162.73199999999997</v>
      </c>
      <c r="I15" s="201">
        <v>-254.34800000000001</v>
      </c>
      <c r="J15" s="203"/>
    </row>
    <row r="16" spans="1:14" ht="14.1" customHeight="1">
      <c r="A16" s="166"/>
      <c r="B16" s="169" t="s">
        <v>378</v>
      </c>
      <c r="C16" s="179" t="s">
        <v>94</v>
      </c>
      <c r="D16" s="179"/>
      <c r="E16" s="201">
        <v>15.42100000000001</v>
      </c>
      <c r="F16" s="201">
        <v>-11.987</v>
      </c>
      <c r="G16" s="201">
        <v>20.099000000000011</v>
      </c>
      <c r="H16" s="201">
        <v>-5.5970000000000013</v>
      </c>
      <c r="I16" s="201">
        <v>2.4109999999999907</v>
      </c>
      <c r="J16" s="203"/>
    </row>
    <row r="17" spans="1:14" s="70" customFormat="1">
      <c r="A17" s="167"/>
      <c r="B17" s="187" t="s">
        <v>379</v>
      </c>
      <c r="C17" s="187" t="s">
        <v>111</v>
      </c>
      <c r="D17" s="188"/>
      <c r="E17" s="164">
        <v>1244.893</v>
      </c>
      <c r="F17" s="164">
        <v>529.73200000000008</v>
      </c>
      <c r="G17" s="164">
        <v>2059.9070000000006</v>
      </c>
      <c r="H17" s="164">
        <v>874.01300000000026</v>
      </c>
      <c r="I17" s="165">
        <v>3254.0069999999996</v>
      </c>
      <c r="J17" s="203"/>
      <c r="K17" s="110"/>
      <c r="L17" s="110"/>
      <c r="M17" s="110"/>
      <c r="N17" s="110"/>
    </row>
    <row r="18" spans="1:14" s="70" customFormat="1">
      <c r="A18" s="167"/>
      <c r="B18" s="171"/>
      <c r="C18" s="181"/>
      <c r="D18" s="181"/>
      <c r="E18" s="157"/>
      <c r="F18" s="157"/>
      <c r="G18" s="157"/>
      <c r="H18" s="157"/>
      <c r="I18" s="157"/>
      <c r="J18" s="203"/>
      <c r="K18" s="110"/>
      <c r="L18" s="110"/>
      <c r="M18" s="110"/>
      <c r="N18" s="110"/>
    </row>
    <row r="19" spans="1:14" ht="14.1" customHeight="1">
      <c r="A19" s="166"/>
      <c r="B19" s="172" t="s">
        <v>380</v>
      </c>
      <c r="C19" s="182" t="s">
        <v>257</v>
      </c>
      <c r="D19" s="183"/>
      <c r="E19" s="198"/>
      <c r="F19" s="198"/>
      <c r="G19" s="198"/>
      <c r="H19" s="198"/>
      <c r="I19" s="198"/>
      <c r="J19" s="198"/>
    </row>
    <row r="20" spans="1:14" ht="14.1" customHeight="1">
      <c r="A20" s="166"/>
      <c r="B20" s="173" t="s">
        <v>388</v>
      </c>
      <c r="C20" s="184" t="s">
        <v>398</v>
      </c>
      <c r="D20" s="185"/>
      <c r="E20" s="206">
        <v>0.69312716512751127</v>
      </c>
      <c r="F20" s="206">
        <v>0.7621674347190448</v>
      </c>
      <c r="G20" s="206">
        <v>0.75400025397519221</v>
      </c>
      <c r="H20" s="206">
        <v>0.84109157382002442</v>
      </c>
      <c r="I20" s="206">
        <v>0.78863064641922542</v>
      </c>
      <c r="J20" s="207"/>
    </row>
    <row r="21" spans="1:14" ht="14.1" customHeight="1">
      <c r="A21" s="166"/>
      <c r="B21" s="170" t="s">
        <v>389</v>
      </c>
      <c r="C21" s="180" t="s">
        <v>399</v>
      </c>
      <c r="D21" s="186"/>
      <c r="E21" s="208">
        <v>0.16754935035130258</v>
      </c>
      <c r="F21" s="208">
        <v>0.17054586155101117</v>
      </c>
      <c r="G21" s="208">
        <v>0.16905313441156647</v>
      </c>
      <c r="H21" s="208">
        <v>0.1687950597447064</v>
      </c>
      <c r="I21" s="208">
        <v>0.16470309480726228</v>
      </c>
      <c r="J21" s="207"/>
    </row>
    <row r="22" spans="1:14" ht="14.1" customHeight="1">
      <c r="A22" s="166"/>
      <c r="B22" s="170" t="s">
        <v>390</v>
      </c>
      <c r="C22" s="180" t="s">
        <v>400</v>
      </c>
      <c r="D22" s="186"/>
      <c r="E22" s="208">
        <v>0.86067651547881385</v>
      </c>
      <c r="F22" s="208">
        <v>0.93271329627005595</v>
      </c>
      <c r="G22" s="208">
        <v>0.92305338838675866</v>
      </c>
      <c r="H22" s="208">
        <v>1.0098866335647307</v>
      </c>
      <c r="I22" s="208">
        <v>0.95333374122648773</v>
      </c>
      <c r="J22" s="207"/>
    </row>
    <row r="23" spans="1:14" ht="14.1" customHeight="1">
      <c r="A23" s="166"/>
      <c r="B23" s="166"/>
      <c r="C23" s="181"/>
      <c r="D23" s="181"/>
      <c r="E23" s="207"/>
      <c r="F23" s="207"/>
      <c r="G23" s="207"/>
      <c r="H23" s="207"/>
      <c r="I23" s="207"/>
      <c r="J23" s="207"/>
    </row>
    <row r="24" spans="1:14" s="67" customFormat="1">
      <c r="J24" s="95"/>
      <c r="K24" s="95"/>
      <c r="L24" s="95"/>
      <c r="M24" s="95"/>
      <c r="N24" s="95"/>
    </row>
    <row r="25" spans="1:14" s="67" customFormat="1">
      <c r="J25" s="95"/>
      <c r="K25" s="95"/>
      <c r="L25" s="95"/>
      <c r="M25" s="95"/>
      <c r="N25" s="95"/>
    </row>
    <row r="26" spans="1:14" s="67" customFormat="1">
      <c r="J26" s="95"/>
      <c r="K26" s="95"/>
      <c r="L26" s="95"/>
      <c r="M26" s="95"/>
      <c r="N26" s="95"/>
    </row>
    <row r="27" spans="1:14" s="67" customFormat="1">
      <c r="J27" s="95"/>
      <c r="K27" s="95"/>
      <c r="L27" s="95"/>
      <c r="M27" s="95"/>
      <c r="N27" s="95"/>
    </row>
    <row r="28" spans="1:14" s="67" customFormat="1">
      <c r="J28" s="95"/>
      <c r="K28" s="95"/>
      <c r="L28" s="95"/>
      <c r="M28" s="95"/>
      <c r="N28" s="95"/>
    </row>
    <row r="29" spans="1:14" s="67" customFormat="1">
      <c r="J29" s="95"/>
      <c r="K29" s="95"/>
      <c r="L29" s="95"/>
      <c r="M29" s="95"/>
      <c r="N29" s="95"/>
    </row>
    <row r="30" spans="1:14" s="67" customFormat="1">
      <c r="J30" s="95"/>
      <c r="K30" s="95"/>
      <c r="L30" s="95"/>
      <c r="M30" s="95"/>
      <c r="N30" s="95"/>
    </row>
    <row r="31" spans="1:14" s="67" customFormat="1">
      <c r="J31" s="95"/>
      <c r="K31" s="95"/>
      <c r="L31" s="95"/>
      <c r="M31" s="95"/>
      <c r="N31" s="95"/>
    </row>
    <row r="32" spans="1:14" s="67" customFormat="1">
      <c r="J32" s="95"/>
      <c r="K32" s="95"/>
      <c r="L32" s="95"/>
      <c r="M32" s="95"/>
      <c r="N32" s="95"/>
    </row>
    <row r="33" spans="10:14" s="67" customFormat="1">
      <c r="J33" s="95"/>
      <c r="K33" s="95"/>
      <c r="L33" s="95"/>
      <c r="M33" s="95"/>
      <c r="N33" s="95"/>
    </row>
    <row r="34" spans="10:14" s="67" customFormat="1">
      <c r="J34" s="95"/>
      <c r="K34" s="95"/>
      <c r="L34" s="95"/>
      <c r="M34" s="95"/>
      <c r="N34" s="95"/>
    </row>
    <row r="35" spans="10:14" s="67" customFormat="1">
      <c r="J35" s="95"/>
      <c r="K35" s="95"/>
      <c r="L35" s="95"/>
      <c r="M35" s="95"/>
      <c r="N35" s="95"/>
    </row>
    <row r="36" spans="10:14" s="67" customFormat="1">
      <c r="J36" s="95"/>
      <c r="K36" s="95"/>
      <c r="L36" s="95"/>
      <c r="M36" s="95"/>
      <c r="N36" s="95"/>
    </row>
    <row r="37" spans="10:14" s="67" customFormat="1">
      <c r="J37" s="95"/>
      <c r="K37" s="95"/>
      <c r="L37" s="95"/>
      <c r="M37" s="95"/>
      <c r="N37" s="95"/>
    </row>
    <row r="38" spans="10:14" s="67" customFormat="1">
      <c r="J38" s="95"/>
      <c r="K38" s="95"/>
      <c r="L38" s="95"/>
      <c r="M38" s="95"/>
      <c r="N38" s="95"/>
    </row>
    <row r="39" spans="10:14" s="67" customFormat="1">
      <c r="J39" s="95"/>
      <c r="K39" s="95"/>
      <c r="L39" s="95"/>
      <c r="M39" s="95"/>
      <c r="N39" s="95"/>
    </row>
    <row r="40" spans="10:14" s="67" customFormat="1">
      <c r="J40" s="95"/>
      <c r="K40" s="95"/>
      <c r="L40" s="95"/>
      <c r="M40" s="95"/>
      <c r="N40" s="95"/>
    </row>
    <row r="41" spans="10:14" s="67" customFormat="1">
      <c r="J41" s="95"/>
      <c r="K41" s="95"/>
      <c r="L41" s="95"/>
      <c r="M41" s="95"/>
      <c r="N41" s="95"/>
    </row>
    <row r="42" spans="10:14" s="67" customFormat="1">
      <c r="J42" s="95"/>
      <c r="K42" s="95"/>
      <c r="L42" s="95"/>
      <c r="M42" s="95"/>
      <c r="N42" s="95"/>
    </row>
    <row r="43" spans="10:14" s="67" customFormat="1">
      <c r="J43" s="95"/>
      <c r="K43" s="95"/>
      <c r="L43" s="95"/>
      <c r="M43" s="95"/>
      <c r="N43" s="95"/>
    </row>
    <row r="44" spans="10:14" s="67" customFormat="1">
      <c r="J44" s="95"/>
      <c r="K44" s="95"/>
      <c r="L44" s="95"/>
      <c r="M44" s="95"/>
      <c r="N44" s="95"/>
    </row>
    <row r="45" spans="10:14" s="67" customFormat="1">
      <c r="J45" s="95"/>
      <c r="K45" s="95"/>
      <c r="L45" s="95"/>
      <c r="M45" s="95"/>
      <c r="N45" s="95"/>
    </row>
    <row r="46" spans="10:14" s="67" customFormat="1">
      <c r="J46" s="95"/>
      <c r="K46" s="95"/>
      <c r="L46" s="95"/>
      <c r="M46" s="95"/>
      <c r="N46" s="95"/>
    </row>
    <row r="47" spans="10:14" s="67" customFormat="1">
      <c r="J47" s="95"/>
      <c r="K47" s="95"/>
      <c r="L47" s="95"/>
      <c r="M47" s="95"/>
      <c r="N47" s="95"/>
    </row>
    <row r="48" spans="10:14" s="67" customFormat="1">
      <c r="J48" s="95"/>
      <c r="K48" s="95"/>
      <c r="L48" s="95"/>
      <c r="M48" s="95"/>
      <c r="N48" s="95"/>
    </row>
    <row r="49" spans="10:14" s="67" customFormat="1">
      <c r="J49" s="95"/>
      <c r="K49" s="95"/>
      <c r="L49" s="95"/>
      <c r="M49" s="95"/>
      <c r="N49" s="95"/>
    </row>
    <row r="50" spans="10:14" s="67" customFormat="1">
      <c r="J50" s="95"/>
      <c r="K50" s="95"/>
      <c r="L50" s="95"/>
      <c r="M50" s="95"/>
      <c r="N50" s="95"/>
    </row>
    <row r="51" spans="10:14" s="67" customFormat="1">
      <c r="J51" s="95"/>
      <c r="K51" s="95"/>
      <c r="L51" s="95"/>
      <c r="M51" s="95"/>
      <c r="N51" s="95"/>
    </row>
    <row r="52" spans="10:14" s="67" customFormat="1">
      <c r="J52" s="95"/>
      <c r="K52" s="95"/>
      <c r="L52" s="95"/>
      <c r="M52" s="95"/>
      <c r="N52" s="95"/>
    </row>
    <row r="53" spans="10:14" s="67" customFormat="1">
      <c r="J53" s="95"/>
      <c r="K53" s="95"/>
      <c r="L53" s="95"/>
      <c r="M53" s="95"/>
      <c r="N53" s="95"/>
    </row>
    <row r="54" spans="10:14" s="67" customFormat="1">
      <c r="J54" s="95"/>
      <c r="K54" s="95"/>
      <c r="L54" s="95"/>
      <c r="M54" s="95"/>
      <c r="N54" s="95"/>
    </row>
    <row r="55" spans="10:14" s="67" customFormat="1">
      <c r="J55" s="95"/>
      <c r="K55" s="95"/>
      <c r="L55" s="95"/>
      <c r="M55" s="95"/>
      <c r="N55" s="95"/>
    </row>
    <row r="56" spans="10:14" s="67" customFormat="1">
      <c r="J56" s="95"/>
      <c r="K56" s="95"/>
      <c r="L56" s="95"/>
      <c r="M56" s="95"/>
      <c r="N56" s="95"/>
    </row>
    <row r="57" spans="10:14" s="67" customFormat="1">
      <c r="J57" s="95"/>
      <c r="K57" s="95"/>
      <c r="L57" s="95"/>
      <c r="M57" s="95"/>
      <c r="N57" s="95"/>
    </row>
    <row r="58" spans="10:14" s="67" customFormat="1">
      <c r="J58" s="95"/>
      <c r="K58" s="95"/>
      <c r="L58" s="95"/>
      <c r="M58" s="95"/>
      <c r="N58" s="95"/>
    </row>
    <row r="59" spans="10:14" s="67" customFormat="1">
      <c r="J59" s="95"/>
      <c r="K59" s="95"/>
      <c r="L59" s="95"/>
      <c r="M59" s="95"/>
      <c r="N59" s="95"/>
    </row>
    <row r="60" spans="10:14" s="67" customFormat="1">
      <c r="J60" s="95"/>
      <c r="K60" s="95"/>
      <c r="L60" s="95"/>
      <c r="M60" s="95"/>
      <c r="N60" s="95"/>
    </row>
    <row r="61" spans="10:14" s="67" customFormat="1">
      <c r="J61" s="95"/>
      <c r="K61" s="95"/>
      <c r="L61" s="95"/>
      <c r="M61" s="95"/>
      <c r="N61" s="95"/>
    </row>
    <row r="62" spans="10:14" s="67" customFormat="1">
      <c r="J62" s="95"/>
      <c r="K62" s="95"/>
      <c r="L62" s="95"/>
      <c r="M62" s="95"/>
      <c r="N62" s="95"/>
    </row>
    <row r="63" spans="10:14" s="67" customFormat="1">
      <c r="J63" s="95"/>
      <c r="K63" s="95"/>
      <c r="L63" s="95"/>
      <c r="M63" s="95"/>
      <c r="N63" s="95"/>
    </row>
    <row r="64" spans="10:14" s="67" customFormat="1">
      <c r="J64" s="95"/>
      <c r="K64" s="95"/>
      <c r="L64" s="95"/>
      <c r="M64" s="95"/>
      <c r="N64" s="95"/>
    </row>
    <row r="65" spans="10:14" s="67" customFormat="1">
      <c r="J65" s="95"/>
      <c r="K65" s="95"/>
      <c r="L65" s="95"/>
      <c r="M65" s="95"/>
      <c r="N65" s="95"/>
    </row>
    <row r="66" spans="10:14" s="67" customFormat="1">
      <c r="J66" s="95"/>
      <c r="K66" s="95"/>
      <c r="L66" s="95"/>
      <c r="M66" s="95"/>
      <c r="N66" s="95"/>
    </row>
    <row r="67" spans="10:14" s="67" customFormat="1">
      <c r="J67" s="95"/>
      <c r="K67" s="95"/>
      <c r="L67" s="95"/>
      <c r="M67" s="95"/>
      <c r="N67" s="95"/>
    </row>
    <row r="68" spans="10:14" s="67" customFormat="1">
      <c r="J68" s="95"/>
      <c r="K68" s="95"/>
      <c r="L68" s="95"/>
      <c r="M68" s="95"/>
      <c r="N68" s="95"/>
    </row>
    <row r="69" spans="10:14" s="67" customFormat="1">
      <c r="J69" s="95"/>
      <c r="K69" s="95"/>
      <c r="L69" s="95"/>
      <c r="M69" s="95"/>
      <c r="N69" s="95"/>
    </row>
    <row r="70" spans="10:14" s="67" customFormat="1">
      <c r="J70" s="95"/>
      <c r="K70" s="95"/>
      <c r="L70" s="95"/>
      <c r="M70" s="95"/>
      <c r="N70" s="95"/>
    </row>
    <row r="71" spans="10:14" s="67" customFormat="1">
      <c r="J71" s="95"/>
      <c r="K71" s="95"/>
      <c r="L71" s="95"/>
      <c r="M71" s="95"/>
      <c r="N71" s="95"/>
    </row>
    <row r="72" spans="10:14" s="67" customFormat="1">
      <c r="J72" s="95"/>
      <c r="K72" s="95"/>
      <c r="L72" s="95"/>
      <c r="M72" s="95"/>
      <c r="N72" s="95"/>
    </row>
    <row r="73" spans="10:14" s="67" customFormat="1">
      <c r="J73" s="95"/>
      <c r="K73" s="95"/>
      <c r="L73" s="95"/>
      <c r="M73" s="95"/>
      <c r="N73" s="95"/>
    </row>
    <row r="74" spans="10:14" s="67" customFormat="1">
      <c r="J74" s="95"/>
      <c r="K74" s="95"/>
      <c r="L74" s="95"/>
      <c r="M74" s="95"/>
      <c r="N74" s="95"/>
    </row>
    <row r="75" spans="10:14" s="67" customFormat="1">
      <c r="J75" s="95"/>
      <c r="K75" s="95"/>
      <c r="L75" s="95"/>
      <c r="M75" s="95"/>
      <c r="N75" s="95"/>
    </row>
    <row r="76" spans="10:14" s="67" customFormat="1">
      <c r="J76" s="95"/>
      <c r="K76" s="95"/>
      <c r="L76" s="95"/>
      <c r="M76" s="95"/>
      <c r="N76" s="95"/>
    </row>
    <row r="77" spans="10:14" s="67" customFormat="1">
      <c r="J77" s="95"/>
      <c r="K77" s="95"/>
      <c r="L77" s="95"/>
      <c r="M77" s="95"/>
      <c r="N77" s="95"/>
    </row>
    <row r="78" spans="10:14" s="67" customFormat="1">
      <c r="J78" s="95"/>
      <c r="K78" s="95"/>
      <c r="L78" s="95"/>
      <c r="M78" s="95"/>
      <c r="N78" s="95"/>
    </row>
    <row r="79" spans="10:14" s="67" customFormat="1">
      <c r="J79" s="95"/>
      <c r="K79" s="95"/>
      <c r="L79" s="95"/>
      <c r="M79" s="95"/>
      <c r="N79" s="95"/>
    </row>
    <row r="80" spans="10:14" s="67" customFormat="1">
      <c r="J80" s="95"/>
      <c r="K80" s="95"/>
      <c r="L80" s="95"/>
      <c r="M80" s="95"/>
      <c r="N80" s="95"/>
    </row>
    <row r="81" spans="10:14" s="67" customFormat="1">
      <c r="J81" s="95"/>
      <c r="K81" s="95"/>
      <c r="L81" s="95"/>
      <c r="M81" s="95"/>
      <c r="N81" s="95"/>
    </row>
    <row r="82" spans="10:14" s="67" customFormat="1">
      <c r="J82" s="95"/>
      <c r="K82" s="95"/>
      <c r="L82" s="95"/>
      <c r="M82" s="95"/>
      <c r="N82" s="95"/>
    </row>
    <row r="83" spans="10:14" s="67" customFormat="1">
      <c r="J83" s="95"/>
      <c r="K83" s="95"/>
      <c r="L83" s="95"/>
      <c r="M83" s="95"/>
      <c r="N83" s="95"/>
    </row>
    <row r="84" spans="10:14" s="67" customFormat="1">
      <c r="J84" s="95"/>
      <c r="K84" s="95"/>
      <c r="L84" s="95"/>
      <c r="M84" s="95"/>
      <c r="N84" s="95"/>
    </row>
    <row r="85" spans="10:14" s="67" customFormat="1">
      <c r="J85" s="95"/>
      <c r="K85" s="95"/>
      <c r="L85" s="95"/>
      <c r="M85" s="95"/>
      <c r="N85" s="95"/>
    </row>
    <row r="86" spans="10:14" s="67" customFormat="1">
      <c r="J86" s="95"/>
      <c r="K86" s="95"/>
      <c r="L86" s="95"/>
      <c r="M86" s="95"/>
      <c r="N86" s="95"/>
    </row>
    <row r="87" spans="10:14" s="67" customFormat="1">
      <c r="J87" s="95"/>
      <c r="K87" s="95"/>
      <c r="L87" s="95"/>
      <c r="M87" s="95"/>
      <c r="N87" s="95"/>
    </row>
    <row r="88" spans="10:14" s="67" customFormat="1">
      <c r="J88" s="95"/>
      <c r="K88" s="95"/>
      <c r="L88" s="95"/>
      <c r="M88" s="95"/>
      <c r="N88" s="95"/>
    </row>
    <row r="89" spans="10:14" s="67" customFormat="1">
      <c r="J89" s="95"/>
      <c r="K89" s="95"/>
      <c r="L89" s="95"/>
      <c r="M89" s="95"/>
      <c r="N89" s="95"/>
    </row>
    <row r="90" spans="10:14" s="67" customFormat="1">
      <c r="J90" s="95"/>
      <c r="K90" s="95"/>
      <c r="L90" s="95"/>
      <c r="M90" s="95"/>
      <c r="N90" s="95"/>
    </row>
    <row r="91" spans="10:14" s="67" customFormat="1">
      <c r="J91" s="95"/>
      <c r="K91" s="95"/>
      <c r="L91" s="95"/>
      <c r="M91" s="95"/>
      <c r="N91" s="95"/>
    </row>
    <row r="92" spans="10:14" s="67" customFormat="1">
      <c r="J92" s="95"/>
      <c r="K92" s="95"/>
      <c r="L92" s="95"/>
      <c r="M92" s="95"/>
      <c r="N92" s="95"/>
    </row>
    <row r="93" spans="10:14" s="67" customFormat="1">
      <c r="J93" s="95"/>
      <c r="K93" s="95"/>
      <c r="L93" s="95"/>
      <c r="M93" s="95"/>
      <c r="N93" s="95"/>
    </row>
    <row r="94" spans="10:14" s="67" customFormat="1">
      <c r="J94" s="95"/>
      <c r="K94" s="95"/>
      <c r="L94" s="95"/>
      <c r="M94" s="95"/>
      <c r="N94" s="95"/>
    </row>
    <row r="95" spans="10:14" s="67" customFormat="1">
      <c r="J95" s="95"/>
      <c r="K95" s="95"/>
      <c r="L95" s="95"/>
      <c r="M95" s="95"/>
      <c r="N95" s="95"/>
    </row>
    <row r="96" spans="10:14" s="67" customFormat="1">
      <c r="J96" s="95"/>
      <c r="K96" s="95"/>
      <c r="L96" s="95"/>
      <c r="M96" s="95"/>
      <c r="N96" s="95"/>
    </row>
    <row r="97" spans="10:14" s="67" customFormat="1">
      <c r="J97" s="95"/>
      <c r="K97" s="95"/>
      <c r="L97" s="95"/>
      <c r="M97" s="95"/>
      <c r="N97" s="95"/>
    </row>
    <row r="98" spans="10:14" s="67" customFormat="1">
      <c r="J98" s="95"/>
      <c r="K98" s="95"/>
      <c r="L98" s="95"/>
      <c r="M98" s="95"/>
      <c r="N98" s="95"/>
    </row>
    <row r="99" spans="10:14" s="67" customFormat="1">
      <c r="J99" s="95"/>
      <c r="K99" s="95"/>
      <c r="L99" s="95"/>
      <c r="M99" s="95"/>
      <c r="N99" s="95"/>
    </row>
    <row r="100" spans="10:14" s="67" customFormat="1">
      <c r="J100" s="95"/>
      <c r="K100" s="95"/>
      <c r="L100" s="95"/>
      <c r="M100" s="95"/>
      <c r="N100" s="95"/>
    </row>
    <row r="101" spans="10:14" s="67" customFormat="1">
      <c r="J101" s="95"/>
      <c r="K101" s="95"/>
      <c r="L101" s="95"/>
      <c r="M101" s="95"/>
      <c r="N101" s="95"/>
    </row>
    <row r="102" spans="10:14" s="67" customFormat="1">
      <c r="J102" s="95"/>
      <c r="K102" s="95"/>
      <c r="L102" s="95"/>
      <c r="M102" s="95"/>
      <c r="N102" s="95"/>
    </row>
    <row r="103" spans="10:14" s="67" customFormat="1">
      <c r="J103" s="95"/>
      <c r="K103" s="95"/>
      <c r="L103" s="95"/>
      <c r="M103" s="95"/>
      <c r="N103" s="95"/>
    </row>
    <row r="104" spans="10:14" s="67" customFormat="1">
      <c r="J104" s="95"/>
      <c r="K104" s="95"/>
      <c r="L104" s="95"/>
      <c r="M104" s="95"/>
      <c r="N104" s="95"/>
    </row>
    <row r="105" spans="10:14" s="67" customFormat="1">
      <c r="J105" s="95"/>
      <c r="K105" s="95"/>
      <c r="L105" s="95"/>
      <c r="M105" s="95"/>
      <c r="N105" s="95"/>
    </row>
    <row r="106" spans="10:14" s="67" customFormat="1">
      <c r="J106" s="95"/>
      <c r="K106" s="95"/>
      <c r="L106" s="95"/>
      <c r="M106" s="95"/>
      <c r="N106" s="95"/>
    </row>
    <row r="107" spans="10:14" s="67" customFormat="1">
      <c r="J107" s="95"/>
      <c r="K107" s="95"/>
      <c r="L107" s="95"/>
      <c r="M107" s="95"/>
      <c r="N107" s="95"/>
    </row>
    <row r="108" spans="10:14" s="67" customFormat="1">
      <c r="J108" s="95"/>
      <c r="K108" s="95"/>
      <c r="L108" s="95"/>
      <c r="M108" s="95"/>
      <c r="N108" s="95"/>
    </row>
    <row r="109" spans="10:14" s="67" customFormat="1">
      <c r="J109" s="95"/>
      <c r="K109" s="95"/>
      <c r="L109" s="95"/>
      <c r="M109" s="95"/>
      <c r="N109" s="95"/>
    </row>
    <row r="110" spans="10:14" s="67" customFormat="1">
      <c r="J110" s="95"/>
      <c r="K110" s="95"/>
      <c r="L110" s="95"/>
      <c r="M110" s="95"/>
      <c r="N110" s="95"/>
    </row>
    <row r="111" spans="10:14" s="67" customFormat="1">
      <c r="J111" s="95"/>
      <c r="K111" s="95"/>
      <c r="L111" s="95"/>
      <c r="M111" s="95"/>
      <c r="N111" s="95"/>
    </row>
    <row r="112" spans="10:14" s="67" customFormat="1">
      <c r="J112" s="95"/>
      <c r="K112" s="95"/>
      <c r="L112" s="95"/>
      <c r="M112" s="95"/>
      <c r="N112" s="95"/>
    </row>
    <row r="113" spans="10:14" s="67" customFormat="1">
      <c r="J113" s="95"/>
      <c r="K113" s="95"/>
      <c r="L113" s="95"/>
      <c r="M113" s="95"/>
      <c r="N113" s="95"/>
    </row>
    <row r="114" spans="10:14" s="67" customFormat="1">
      <c r="J114" s="95"/>
      <c r="K114" s="95"/>
      <c r="L114" s="95"/>
      <c r="M114" s="95"/>
      <c r="N114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V317"/>
  <sheetViews>
    <sheetView showGridLines="0" view="pageBreakPreview" zoomScale="70" zoomScaleNormal="70" zoomScaleSheetLayoutView="70" workbookViewId="0">
      <pane xSplit="4" ySplit="1" topLeftCell="E2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2.28515625" style="68" customWidth="1"/>
    <col min="3" max="3" width="50.42578125" style="68" customWidth="1"/>
    <col min="4" max="4" width="1.5703125" style="68" customWidth="1"/>
    <col min="5" max="5" width="17.140625" style="68" customWidth="1"/>
    <col min="6" max="8" width="16.140625" style="68" customWidth="1"/>
    <col min="9" max="9" width="15.7109375" style="68" bestFit="1" customWidth="1"/>
    <col min="10" max="10" width="2.5703125" style="75" customWidth="1"/>
    <col min="11" max="11" width="11.85546875" style="75" bestFit="1" customWidth="1"/>
    <col min="12" max="14" width="11.5703125" style="75" bestFit="1" customWidth="1"/>
    <col min="15" max="18" width="11.42578125" style="75"/>
    <col min="19" max="16384" width="11.42578125" style="68"/>
  </cols>
  <sheetData>
    <row r="1" spans="1:48" s="75" customFormat="1" ht="14.1" customHeight="1">
      <c r="A1" s="166"/>
      <c r="B1" s="166"/>
      <c r="C1" s="312"/>
      <c r="D1" s="312"/>
      <c r="E1" s="194"/>
      <c r="F1" s="191"/>
      <c r="G1" s="191"/>
      <c r="H1" s="191"/>
      <c r="I1" s="191"/>
      <c r="J1" s="207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s="75" customFormat="1" ht="14.1" customHeight="1">
      <c r="A2" s="166"/>
      <c r="B2" s="209" t="s">
        <v>381</v>
      </c>
      <c r="C2" s="313" t="s">
        <v>173</v>
      </c>
      <c r="D2" s="312"/>
      <c r="E2" s="194"/>
      <c r="F2" s="234"/>
      <c r="G2" s="234"/>
      <c r="H2" s="234"/>
      <c r="I2" s="194"/>
      <c r="J2" s="207"/>
      <c r="K2" s="94"/>
      <c r="L2" s="94"/>
      <c r="M2" s="94"/>
      <c r="N2" s="94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75" customFormat="1" ht="14.1" customHeight="1">
      <c r="A3" s="166"/>
      <c r="B3" s="210" t="s">
        <v>382</v>
      </c>
      <c r="C3" s="314" t="s">
        <v>174</v>
      </c>
      <c r="D3" s="315"/>
      <c r="E3" s="235" t="str">
        <f>'1. Result performance Group'!E3</f>
        <v>Q2 2011</v>
      </c>
      <c r="F3" s="235" t="str">
        <f>'1. Result performance Group'!F3</f>
        <v>Q2 2010</v>
      </c>
      <c r="G3" s="235" t="s">
        <v>708</v>
      </c>
      <c r="H3" s="196" t="s">
        <v>294</v>
      </c>
      <c r="I3" s="235" t="str">
        <f>'1. Result performance Group'!I3</f>
        <v>1.1.-31.12.2010</v>
      </c>
      <c r="J3" s="207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75" customFormat="1" ht="14.1" customHeight="1">
      <c r="A4" s="166"/>
      <c r="B4" s="166"/>
      <c r="C4" s="312"/>
      <c r="D4" s="312"/>
      <c r="E4" s="194"/>
      <c r="F4" s="194"/>
      <c r="G4" s="194"/>
      <c r="H4" s="194"/>
      <c r="I4" s="194"/>
      <c r="J4" s="207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75" customFormat="1" ht="14.1" customHeight="1">
      <c r="A5" s="166"/>
      <c r="B5" s="211" t="s">
        <v>383</v>
      </c>
      <c r="C5" s="316" t="s">
        <v>167</v>
      </c>
      <c r="D5" s="316"/>
      <c r="E5" s="226"/>
      <c r="F5" s="236"/>
      <c r="G5" s="236"/>
      <c r="H5" s="236"/>
      <c r="I5" s="236"/>
      <c r="J5" s="207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</row>
    <row r="6" spans="1:48" s="75" customFormat="1" ht="14.1" customHeight="1">
      <c r="A6" s="166"/>
      <c r="B6" s="170" t="s">
        <v>676</v>
      </c>
      <c r="C6" s="324" t="s">
        <v>677</v>
      </c>
      <c r="D6" s="317"/>
      <c r="E6" s="237">
        <v>2047.934</v>
      </c>
      <c r="F6" s="238">
        <v>1892.172</v>
      </c>
      <c r="G6" s="238">
        <v>3945.953</v>
      </c>
      <c r="H6" s="238">
        <v>3683.306</v>
      </c>
      <c r="I6" s="238">
        <v>7719.8519999999999</v>
      </c>
      <c r="J6" s="207"/>
      <c r="K6" s="79"/>
      <c r="L6" s="79"/>
      <c r="M6" s="79"/>
      <c r="N6" s="79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</row>
    <row r="7" spans="1:48" s="75" customFormat="1" ht="14.1" customHeight="1">
      <c r="A7" s="166"/>
      <c r="B7" s="212" t="s">
        <v>385</v>
      </c>
      <c r="C7" s="317" t="s">
        <v>161</v>
      </c>
      <c r="D7" s="317"/>
      <c r="E7" s="237">
        <v>-1305.4719999999998</v>
      </c>
      <c r="F7" s="238">
        <v>-1365.7160000000001</v>
      </c>
      <c r="G7" s="238">
        <v>-2799.6509999999998</v>
      </c>
      <c r="H7" s="238">
        <v>-3034.98</v>
      </c>
      <c r="I7" s="239">
        <v>-5895.5249999999996</v>
      </c>
      <c r="J7" s="207"/>
      <c r="K7" s="79"/>
      <c r="L7" s="79"/>
      <c r="M7" s="79"/>
      <c r="N7" s="79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</row>
    <row r="8" spans="1:48" s="75" customFormat="1" ht="14.1" customHeight="1">
      <c r="A8" s="166"/>
      <c r="B8" s="213" t="s">
        <v>386</v>
      </c>
      <c r="C8" s="318" t="s">
        <v>196</v>
      </c>
      <c r="D8" s="318"/>
      <c r="E8" s="237">
        <v>-315.75899999999996</v>
      </c>
      <c r="F8" s="238">
        <v>-296.67500000000001</v>
      </c>
      <c r="G8" s="242">
        <v>-623.45899999999995</v>
      </c>
      <c r="H8" s="242">
        <v>-582.10500000000002</v>
      </c>
      <c r="I8" s="240">
        <v>-1162.2950000000001</v>
      </c>
      <c r="J8" s="207"/>
      <c r="K8" s="79"/>
      <c r="L8" s="79"/>
      <c r="M8" s="79"/>
      <c r="N8" s="79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</row>
    <row r="9" spans="1:48" s="75" customFormat="1" ht="14.1" customHeight="1">
      <c r="A9" s="166"/>
      <c r="B9" s="187" t="s">
        <v>387</v>
      </c>
      <c r="C9" s="187" t="s">
        <v>290</v>
      </c>
      <c r="D9" s="188"/>
      <c r="E9" s="165">
        <v>426.70300000000026</v>
      </c>
      <c r="F9" s="165">
        <v>229.78099999999989</v>
      </c>
      <c r="G9" s="165">
        <v>522.84300000000019</v>
      </c>
      <c r="H9" s="165">
        <v>66.221000000000004</v>
      </c>
      <c r="I9" s="165">
        <v>662.03200000000015</v>
      </c>
      <c r="J9" s="207"/>
      <c r="K9" s="79"/>
      <c r="L9" s="79"/>
      <c r="M9" s="79"/>
      <c r="N9" s="79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</row>
    <row r="10" spans="1:48" s="75" customFormat="1" ht="14.1" customHeight="1">
      <c r="A10" s="166"/>
      <c r="B10" s="166"/>
      <c r="C10" s="320"/>
      <c r="D10" s="321"/>
      <c r="E10" s="241"/>
      <c r="F10" s="242"/>
      <c r="G10" s="242"/>
      <c r="H10" s="242"/>
      <c r="I10" s="242"/>
      <c r="J10" s="20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</row>
    <row r="11" spans="1:48" s="75" customFormat="1" ht="14.1" customHeight="1">
      <c r="A11" s="166"/>
      <c r="B11" s="173" t="s">
        <v>377</v>
      </c>
      <c r="C11" s="322" t="s">
        <v>254</v>
      </c>
      <c r="D11" s="323"/>
      <c r="E11" s="238">
        <v>-2.4</v>
      </c>
      <c r="F11" s="238">
        <v>-2.4</v>
      </c>
      <c r="G11" s="238">
        <v>-4.8</v>
      </c>
      <c r="H11" s="238">
        <v>-104.8</v>
      </c>
      <c r="I11" s="238">
        <v>-109.5</v>
      </c>
      <c r="J11" s="20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</row>
    <row r="12" spans="1:48" s="75" customFormat="1" ht="14.1" customHeight="1">
      <c r="A12" s="166"/>
      <c r="B12" s="166"/>
      <c r="C12" s="312"/>
      <c r="D12" s="312"/>
      <c r="E12" s="194"/>
      <c r="F12" s="191"/>
      <c r="G12" s="191"/>
      <c r="H12" s="191"/>
      <c r="I12" s="191"/>
      <c r="J12" s="20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</row>
    <row r="13" spans="1:48" s="75" customFormat="1" ht="14.1" customHeight="1">
      <c r="A13" s="166"/>
      <c r="B13" s="173" t="s">
        <v>681</v>
      </c>
      <c r="C13" s="322" t="s">
        <v>678</v>
      </c>
      <c r="D13" s="323"/>
      <c r="E13" s="243">
        <v>0.63745804308146636</v>
      </c>
      <c r="F13" s="243">
        <v>0.72177159370289812</v>
      </c>
      <c r="G13" s="243">
        <v>0.70949932753887335</v>
      </c>
      <c r="H13" s="243">
        <v>0.82398258521013457</v>
      </c>
      <c r="I13" s="243">
        <v>0.76368368201877446</v>
      </c>
      <c r="J13" s="207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</row>
    <row r="14" spans="1:48" s="75" customFormat="1" ht="14.1" customHeight="1">
      <c r="A14" s="166"/>
      <c r="B14" s="170" t="s">
        <v>680</v>
      </c>
      <c r="C14" s="324" t="s">
        <v>679</v>
      </c>
      <c r="D14" s="317"/>
      <c r="E14" s="244">
        <v>0.15418416804447799</v>
      </c>
      <c r="F14" s="244">
        <v>0.15679071458620042</v>
      </c>
      <c r="G14" s="244">
        <v>0.15799960111030212</v>
      </c>
      <c r="H14" s="244">
        <v>0.158038729337177</v>
      </c>
      <c r="I14" s="244">
        <v>0.15055923351898456</v>
      </c>
      <c r="J14" s="207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</row>
    <row r="15" spans="1:48" s="75" customFormat="1" ht="14.1" customHeight="1">
      <c r="A15" s="166"/>
      <c r="B15" s="170" t="s">
        <v>644</v>
      </c>
      <c r="C15" s="324" t="s">
        <v>629</v>
      </c>
      <c r="D15" s="317"/>
      <c r="E15" s="244">
        <v>0.79164221112594435</v>
      </c>
      <c r="F15" s="244">
        <v>0.87856230828909854</v>
      </c>
      <c r="G15" s="244">
        <v>0.86749892864917544</v>
      </c>
      <c r="H15" s="244">
        <v>0.98202131454731156</v>
      </c>
      <c r="I15" s="244">
        <v>0.91424291553775905</v>
      </c>
      <c r="J15" s="20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</row>
    <row r="16" spans="1:48" s="75" customFormat="1" ht="14.1" customHeight="1">
      <c r="A16" s="166"/>
      <c r="B16" s="166"/>
      <c r="C16" s="309"/>
      <c r="D16" s="325"/>
      <c r="E16" s="231"/>
      <c r="F16" s="231"/>
      <c r="G16" s="231"/>
      <c r="H16" s="231"/>
      <c r="I16" s="231"/>
      <c r="J16" s="207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</row>
    <row r="17" spans="1:48" s="75" customFormat="1" ht="14.1" customHeight="1">
      <c r="A17" s="166"/>
      <c r="B17" s="166"/>
      <c r="C17" s="312"/>
      <c r="D17" s="312"/>
      <c r="E17" s="194"/>
      <c r="F17" s="191"/>
      <c r="G17" s="191"/>
      <c r="H17" s="191"/>
      <c r="I17" s="191"/>
      <c r="J17" s="20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</row>
    <row r="18" spans="1:48" s="75" customFormat="1" ht="14.1" customHeight="1">
      <c r="A18" s="166"/>
      <c r="B18" s="209" t="s">
        <v>391</v>
      </c>
      <c r="C18" s="313" t="s">
        <v>173</v>
      </c>
      <c r="D18" s="312"/>
      <c r="E18" s="194"/>
      <c r="F18" s="234"/>
      <c r="G18" s="234"/>
      <c r="H18" s="234"/>
      <c r="I18" s="194"/>
      <c r="J18" s="207"/>
      <c r="K18" s="94"/>
      <c r="L18" s="94"/>
      <c r="M18" s="94"/>
      <c r="N18" s="94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</row>
    <row r="19" spans="1:48" s="75" customFormat="1" ht="14.1" customHeight="1">
      <c r="A19" s="166"/>
      <c r="B19" s="210" t="s">
        <v>392</v>
      </c>
      <c r="C19" s="314" t="s">
        <v>175</v>
      </c>
      <c r="D19" s="315"/>
      <c r="E19" s="235" t="str">
        <f>E3</f>
        <v>Q2 2011</v>
      </c>
      <c r="F19" s="235" t="str">
        <f t="shared" ref="F19:I19" si="0">F3</f>
        <v>Q2 2010</v>
      </c>
      <c r="G19" s="235" t="str">
        <f>G3</f>
        <v>1.1.-30.6.2011</v>
      </c>
      <c r="H19" s="235" t="str">
        <f>H3</f>
        <v>1.1.-30.6.2010</v>
      </c>
      <c r="I19" s="235" t="str">
        <f t="shared" si="0"/>
        <v>1.1.-31.12.2010</v>
      </c>
      <c r="J19" s="207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</row>
    <row r="20" spans="1:48" s="75" customFormat="1" ht="14.1" customHeight="1">
      <c r="A20" s="166"/>
      <c r="B20" s="166"/>
      <c r="C20" s="312"/>
      <c r="D20" s="312"/>
      <c r="E20" s="194"/>
      <c r="F20" s="194"/>
      <c r="G20" s="194"/>
      <c r="H20" s="194"/>
      <c r="I20" s="194"/>
      <c r="J20" s="207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</row>
    <row r="21" spans="1:48" s="75" customFormat="1" ht="14.1" customHeight="1">
      <c r="A21" s="166"/>
      <c r="B21" s="211" t="s">
        <v>383</v>
      </c>
      <c r="C21" s="316" t="s">
        <v>167</v>
      </c>
      <c r="D21" s="316"/>
      <c r="E21" s="226"/>
      <c r="F21" s="236"/>
      <c r="G21" s="236"/>
      <c r="H21" s="236"/>
      <c r="I21" s="236"/>
      <c r="J21" s="207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</row>
    <row r="22" spans="1:48" s="75" customFormat="1" ht="14.1" customHeight="1">
      <c r="A22" s="166"/>
      <c r="B22" s="170" t="s">
        <v>676</v>
      </c>
      <c r="C22" s="324" t="s">
        <v>677</v>
      </c>
      <c r="D22" s="324"/>
      <c r="E22" s="237">
        <v>1356.2669999999998</v>
      </c>
      <c r="F22" s="245">
        <v>1348.2360000000001</v>
      </c>
      <c r="G22" s="245">
        <v>2662.8719999999998</v>
      </c>
      <c r="H22" s="245">
        <v>2697.6390000000001</v>
      </c>
      <c r="I22" s="245">
        <v>5401.0249999999996</v>
      </c>
      <c r="J22" s="207"/>
      <c r="K22" s="79"/>
      <c r="L22" s="79"/>
      <c r="M22" s="79"/>
      <c r="N22" s="79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</row>
    <row r="23" spans="1:48" s="75" customFormat="1" ht="14.1" customHeight="1">
      <c r="A23" s="166"/>
      <c r="B23" s="212" t="s">
        <v>385</v>
      </c>
      <c r="C23" s="326" t="s">
        <v>161</v>
      </c>
      <c r="D23" s="326"/>
      <c r="E23" s="237">
        <v>-969.10400000000004</v>
      </c>
      <c r="F23" s="245">
        <v>-1103.4459999999999</v>
      </c>
      <c r="G23" s="245">
        <v>-2033.615</v>
      </c>
      <c r="H23" s="245">
        <v>-2330.3679999999999</v>
      </c>
      <c r="I23" s="246">
        <v>-4339.6289999999999</v>
      </c>
      <c r="J23" s="207"/>
      <c r="K23" s="79"/>
      <c r="L23" s="79"/>
      <c r="M23" s="79"/>
      <c r="N23" s="79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</row>
    <row r="24" spans="1:48" s="75" customFormat="1" ht="14.1" customHeight="1">
      <c r="A24" s="166"/>
      <c r="B24" s="213" t="s">
        <v>386</v>
      </c>
      <c r="C24" s="327" t="s">
        <v>196</v>
      </c>
      <c r="D24" s="328"/>
      <c r="E24" s="237">
        <v>-195.21300000000002</v>
      </c>
      <c r="F24" s="245">
        <v>-179.50800000000001</v>
      </c>
      <c r="G24" s="245">
        <v>-384.85500000000002</v>
      </c>
      <c r="H24" s="245">
        <v>-354.53300000000002</v>
      </c>
      <c r="I24" s="246">
        <v>-692.93799999999999</v>
      </c>
      <c r="J24" s="207"/>
      <c r="K24" s="79"/>
      <c r="L24" s="79"/>
      <c r="M24" s="79"/>
      <c r="N24" s="79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</row>
    <row r="25" spans="1:48" s="75" customFormat="1" ht="14.1" customHeight="1">
      <c r="A25" s="166"/>
      <c r="B25" s="187" t="s">
        <v>387</v>
      </c>
      <c r="C25" s="187" t="s">
        <v>290</v>
      </c>
      <c r="D25" s="188"/>
      <c r="E25" s="232">
        <v>191.94999999999976</v>
      </c>
      <c r="F25" s="232">
        <v>65.282000000000181</v>
      </c>
      <c r="G25" s="232">
        <v>244.40199999999982</v>
      </c>
      <c r="H25" s="232">
        <v>12.73800000000017</v>
      </c>
      <c r="I25" s="165">
        <v>368.45799999999974</v>
      </c>
      <c r="J25" s="207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</row>
    <row r="26" spans="1:48" s="75" customFormat="1" ht="14.1" customHeight="1">
      <c r="A26" s="166"/>
      <c r="B26" s="166"/>
      <c r="C26" s="329"/>
      <c r="D26" s="330"/>
      <c r="E26" s="229"/>
      <c r="F26" s="247"/>
      <c r="G26" s="247"/>
      <c r="H26" s="247"/>
      <c r="I26" s="229"/>
      <c r="J26" s="207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</row>
    <row r="27" spans="1:48" s="75" customFormat="1" ht="14.1" customHeight="1">
      <c r="A27" s="166"/>
      <c r="B27" s="173" t="s">
        <v>681</v>
      </c>
      <c r="C27" s="322" t="s">
        <v>678</v>
      </c>
      <c r="D27" s="331"/>
      <c r="E27" s="206">
        <v>0.71453777169244714</v>
      </c>
      <c r="F27" s="206">
        <v>0.81843683153394498</v>
      </c>
      <c r="G27" s="206">
        <v>0.76369235922718037</v>
      </c>
      <c r="H27" s="206">
        <v>0.86385465216064861</v>
      </c>
      <c r="I27" s="206">
        <v>0.8034824871205003</v>
      </c>
      <c r="J27" s="207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</row>
    <row r="28" spans="1:48" s="75" customFormat="1" ht="14.1" customHeight="1">
      <c r="A28" s="166"/>
      <c r="B28" s="170" t="s">
        <v>680</v>
      </c>
      <c r="C28" s="324" t="s">
        <v>682</v>
      </c>
      <c r="D28" s="326"/>
      <c r="E28" s="208">
        <v>0.14393404838427834</v>
      </c>
      <c r="F28" s="208">
        <v>0.13314286222886795</v>
      </c>
      <c r="G28" s="208">
        <v>0.14452628590484259</v>
      </c>
      <c r="H28" s="208">
        <v>0.13142344101638506</v>
      </c>
      <c r="I28" s="208">
        <v>0.12829749908582169</v>
      </c>
      <c r="J28" s="207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</row>
    <row r="29" spans="1:48" s="75" customFormat="1" ht="14.1" customHeight="1">
      <c r="A29" s="166"/>
      <c r="B29" s="170" t="s">
        <v>644</v>
      </c>
      <c r="C29" s="324" t="s">
        <v>644</v>
      </c>
      <c r="D29" s="326"/>
      <c r="E29" s="208">
        <v>0.85847182007672551</v>
      </c>
      <c r="F29" s="208">
        <v>0.95157969376281293</v>
      </c>
      <c r="G29" s="208">
        <v>0.90821864513202299</v>
      </c>
      <c r="H29" s="208">
        <v>0.99527809317703364</v>
      </c>
      <c r="I29" s="208">
        <v>0.93177998620632196</v>
      </c>
      <c r="J29" s="207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</row>
    <row r="30" spans="1:48" s="75" customFormat="1" ht="14.1" customHeight="1">
      <c r="A30" s="166"/>
      <c r="B30" s="166"/>
      <c r="C30" s="309"/>
      <c r="D30" s="312"/>
      <c r="E30" s="194"/>
      <c r="F30" s="194"/>
      <c r="G30" s="194"/>
      <c r="H30" s="194"/>
      <c r="I30" s="194"/>
      <c r="J30" s="207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</row>
    <row r="31" spans="1:48" ht="14.1" customHeight="1">
      <c r="A31" s="166"/>
      <c r="B31" s="166"/>
      <c r="C31" s="312"/>
      <c r="D31" s="312"/>
      <c r="E31" s="194"/>
      <c r="F31" s="191"/>
      <c r="G31" s="191"/>
      <c r="H31" s="191"/>
      <c r="I31" s="191"/>
      <c r="J31" s="207"/>
    </row>
    <row r="32" spans="1:48" ht="14.1" customHeight="1">
      <c r="A32" s="166"/>
      <c r="B32" s="209" t="s">
        <v>391</v>
      </c>
      <c r="C32" s="313" t="s">
        <v>173</v>
      </c>
      <c r="D32" s="312"/>
      <c r="E32" s="194"/>
      <c r="F32" s="234"/>
      <c r="G32" s="234"/>
      <c r="H32" s="234"/>
      <c r="I32" s="194"/>
      <c r="J32" s="207"/>
    </row>
    <row r="33" spans="1:18" ht="14.1" customHeight="1">
      <c r="A33" s="166"/>
      <c r="B33" s="214" t="s">
        <v>393</v>
      </c>
      <c r="C33" s="332" t="s">
        <v>126</v>
      </c>
      <c r="D33" s="315"/>
      <c r="E33" s="235" t="str">
        <f>E3</f>
        <v>Q2 2011</v>
      </c>
      <c r="F33" s="235" t="str">
        <f t="shared" ref="F33:I33" si="1">F3</f>
        <v>Q2 2010</v>
      </c>
      <c r="G33" s="235" t="str">
        <f>G3</f>
        <v>1.1.-30.6.2011</v>
      </c>
      <c r="H33" s="235" t="str">
        <f>H3</f>
        <v>1.1.-30.6.2010</v>
      </c>
      <c r="I33" s="235" t="str">
        <f t="shared" si="1"/>
        <v>1.1.-31.12.2010</v>
      </c>
      <c r="J33" s="207"/>
    </row>
    <row r="34" spans="1:18" ht="14.1" customHeight="1">
      <c r="A34" s="166"/>
      <c r="B34" s="166"/>
      <c r="C34" s="312"/>
      <c r="D34" s="312"/>
      <c r="E34" s="190"/>
      <c r="F34" s="194"/>
      <c r="G34" s="194"/>
      <c r="H34" s="194"/>
      <c r="I34" s="194"/>
      <c r="J34" s="207"/>
    </row>
    <row r="35" spans="1:18" ht="14.1" customHeight="1">
      <c r="A35" s="166"/>
      <c r="B35" s="211" t="s">
        <v>383</v>
      </c>
      <c r="C35" s="316" t="s">
        <v>167</v>
      </c>
      <c r="D35" s="316"/>
      <c r="E35" s="226"/>
      <c r="F35" s="236"/>
      <c r="G35" s="236"/>
      <c r="H35" s="236"/>
      <c r="I35" s="236"/>
      <c r="J35" s="207"/>
    </row>
    <row r="36" spans="1:18" ht="14.1" customHeight="1">
      <c r="A36" s="166"/>
      <c r="B36" s="170" t="s">
        <v>676</v>
      </c>
      <c r="C36" s="324" t="s">
        <v>683</v>
      </c>
      <c r="D36" s="317"/>
      <c r="E36" s="202">
        <v>907.29399999999987</v>
      </c>
      <c r="F36" s="238">
        <v>922.48299999999983</v>
      </c>
      <c r="G36" s="238">
        <v>1823.3409999999999</v>
      </c>
      <c r="H36" s="238">
        <v>1458.4469999999999</v>
      </c>
      <c r="I36" s="239">
        <v>3453.0639999999999</v>
      </c>
      <c r="J36" s="207"/>
      <c r="K36" s="117"/>
    </row>
    <row r="37" spans="1:18" ht="14.1" customHeight="1">
      <c r="A37" s="166"/>
      <c r="B37" s="212" t="s">
        <v>385</v>
      </c>
      <c r="C37" s="317" t="s">
        <v>161</v>
      </c>
      <c r="D37" s="317"/>
      <c r="E37" s="202">
        <v>-670.41499999999996</v>
      </c>
      <c r="F37" s="238">
        <v>-696.3549999999999</v>
      </c>
      <c r="G37" s="238">
        <v>-1461.9549999999999</v>
      </c>
      <c r="H37" s="238">
        <v>-1249.5429999999999</v>
      </c>
      <c r="I37" s="239">
        <v>-2882.7150000000001</v>
      </c>
      <c r="J37" s="207"/>
      <c r="K37" s="117"/>
    </row>
    <row r="38" spans="1:18" ht="14.1" customHeight="1">
      <c r="A38" s="166"/>
      <c r="B38" s="213" t="s">
        <v>386</v>
      </c>
      <c r="C38" s="318" t="s">
        <v>196</v>
      </c>
      <c r="D38" s="318"/>
      <c r="E38" s="202">
        <v>-158.792</v>
      </c>
      <c r="F38" s="238">
        <v>-175.54</v>
      </c>
      <c r="G38" s="238">
        <v>-306.18799999999999</v>
      </c>
      <c r="H38" s="238">
        <v>-268.58199999999999</v>
      </c>
      <c r="I38" s="239">
        <v>-640.70899999999995</v>
      </c>
      <c r="J38" s="207"/>
      <c r="K38" s="117"/>
    </row>
    <row r="39" spans="1:18" s="70" customFormat="1">
      <c r="A39" s="166"/>
      <c r="B39" s="187" t="s">
        <v>387</v>
      </c>
      <c r="C39" s="187" t="s">
        <v>290</v>
      </c>
      <c r="D39" s="188"/>
      <c r="E39" s="232">
        <v>78.086999999999904</v>
      </c>
      <c r="F39" s="232">
        <v>50.587999999999937</v>
      </c>
      <c r="G39" s="232">
        <v>55.197999999999979</v>
      </c>
      <c r="H39" s="232">
        <v>-59.677999999999997</v>
      </c>
      <c r="I39" s="165">
        <v>-70.360000000000241</v>
      </c>
      <c r="J39" s="207"/>
      <c r="K39" s="117"/>
      <c r="L39" s="110"/>
      <c r="M39" s="110"/>
      <c r="N39" s="110"/>
      <c r="O39" s="110"/>
      <c r="P39" s="110"/>
      <c r="Q39" s="110"/>
      <c r="R39" s="110"/>
    </row>
    <row r="40" spans="1:18" ht="9" customHeight="1">
      <c r="A40" s="166"/>
      <c r="B40" s="166"/>
      <c r="C40" s="320"/>
      <c r="D40" s="321"/>
      <c r="E40" s="248"/>
      <c r="F40" s="248"/>
      <c r="G40" s="248"/>
      <c r="H40" s="248"/>
      <c r="I40" s="247"/>
      <c r="J40" s="207"/>
    </row>
    <row r="41" spans="1:18" ht="14.1" customHeight="1">
      <c r="A41" s="166"/>
      <c r="B41" s="173" t="s">
        <v>377</v>
      </c>
      <c r="C41" s="322" t="s">
        <v>254</v>
      </c>
      <c r="D41" s="323"/>
      <c r="E41" s="238">
        <v>-33.736000000000004</v>
      </c>
      <c r="F41" s="238">
        <v>-29.101000000000003</v>
      </c>
      <c r="G41" s="238">
        <v>-68.117000000000004</v>
      </c>
      <c r="H41" s="238">
        <v>-47.148000000000003</v>
      </c>
      <c r="I41" s="238">
        <v>-117.003</v>
      </c>
      <c r="J41" s="207"/>
    </row>
    <row r="42" spans="1:18" ht="14.1" customHeight="1">
      <c r="A42" s="166"/>
      <c r="B42" s="166"/>
      <c r="C42" s="320"/>
      <c r="D42" s="321"/>
      <c r="E42" s="241"/>
      <c r="F42" s="248"/>
      <c r="G42" s="248"/>
      <c r="H42" s="248"/>
      <c r="I42" s="247"/>
      <c r="J42" s="207"/>
    </row>
    <row r="43" spans="1:18" ht="14.1" customHeight="1">
      <c r="A43" s="166"/>
      <c r="B43" s="173" t="s">
        <v>681</v>
      </c>
      <c r="C43" s="322" t="s">
        <v>678</v>
      </c>
      <c r="D43" s="331"/>
      <c r="E43" s="249">
        <v>0.73891704342803988</v>
      </c>
      <c r="F43" s="206">
        <v>0.75487027945230434</v>
      </c>
      <c r="G43" s="206">
        <v>0.80180010212022879</v>
      </c>
      <c r="H43" s="206">
        <v>0.85676270718099456</v>
      </c>
      <c r="I43" s="206">
        <v>0.83482814103648251</v>
      </c>
      <c r="J43" s="207"/>
    </row>
    <row r="44" spans="1:18" ht="14.1" customHeight="1">
      <c r="A44" s="166"/>
      <c r="B44" s="170" t="s">
        <v>680</v>
      </c>
      <c r="C44" s="324" t="s">
        <v>682</v>
      </c>
      <c r="D44" s="326"/>
      <c r="E44" s="208">
        <v>0.17501713887670373</v>
      </c>
      <c r="F44" s="208">
        <v>0.1902907695859978</v>
      </c>
      <c r="G44" s="208">
        <v>0.16792689902766406</v>
      </c>
      <c r="H44" s="208">
        <v>0.18415616062839446</v>
      </c>
      <c r="I44" s="208">
        <v>0.1855479655170017</v>
      </c>
      <c r="J44" s="207"/>
    </row>
    <row r="45" spans="1:18" ht="14.1" customHeight="1">
      <c r="A45" s="166"/>
      <c r="B45" s="170" t="s">
        <v>644</v>
      </c>
      <c r="C45" s="324" t="s">
        <v>644</v>
      </c>
      <c r="D45" s="326"/>
      <c r="E45" s="208">
        <v>0.91393418230474355</v>
      </c>
      <c r="F45" s="208">
        <v>0.94516104903830211</v>
      </c>
      <c r="G45" s="208">
        <v>0.9697270011478929</v>
      </c>
      <c r="H45" s="208">
        <v>1.040918867809389</v>
      </c>
      <c r="I45" s="208">
        <v>1.0203761065534842</v>
      </c>
      <c r="J45" s="207"/>
    </row>
    <row r="46" spans="1:18" ht="14.1" customHeight="1">
      <c r="A46" s="166"/>
      <c r="B46" s="166"/>
      <c r="C46" s="309"/>
      <c r="D46" s="312"/>
      <c r="E46" s="194"/>
      <c r="F46" s="194"/>
      <c r="G46" s="194"/>
      <c r="H46" s="194"/>
      <c r="I46" s="194"/>
      <c r="J46" s="207"/>
    </row>
    <row r="47" spans="1:18" ht="14.1" customHeight="1">
      <c r="A47" s="166"/>
      <c r="B47" s="166"/>
      <c r="C47" s="313"/>
      <c r="D47" s="312"/>
      <c r="E47" s="194"/>
      <c r="F47" s="191"/>
      <c r="G47" s="191"/>
      <c r="H47" s="191"/>
      <c r="I47" s="191"/>
      <c r="J47" s="207"/>
    </row>
    <row r="48" spans="1:18" ht="14.1" customHeight="1">
      <c r="A48" s="166"/>
      <c r="B48" s="209" t="s">
        <v>391</v>
      </c>
      <c r="C48" s="313" t="s">
        <v>173</v>
      </c>
      <c r="D48" s="312"/>
      <c r="E48" s="194"/>
      <c r="F48" s="234"/>
      <c r="G48" s="234"/>
      <c r="H48" s="234"/>
      <c r="I48" s="194"/>
      <c r="J48" s="207"/>
    </row>
    <row r="49" spans="1:18" ht="14.1" customHeight="1">
      <c r="A49" s="166"/>
      <c r="B49" s="210" t="s">
        <v>394</v>
      </c>
      <c r="C49" s="314" t="s">
        <v>182</v>
      </c>
      <c r="D49" s="315"/>
      <c r="E49" s="235" t="str">
        <f>E3</f>
        <v>Q2 2011</v>
      </c>
      <c r="F49" s="235" t="str">
        <f t="shared" ref="F49:I49" si="2">F3</f>
        <v>Q2 2010</v>
      </c>
      <c r="G49" s="235" t="str">
        <f>G3</f>
        <v>1.1.-30.6.2011</v>
      </c>
      <c r="H49" s="235" t="str">
        <f>H3</f>
        <v>1.1.-30.6.2010</v>
      </c>
      <c r="I49" s="235" t="str">
        <f t="shared" si="2"/>
        <v>1.1.-31.12.2010</v>
      </c>
      <c r="J49" s="207"/>
    </row>
    <row r="50" spans="1:18" ht="14.1" customHeight="1">
      <c r="A50" s="166"/>
      <c r="B50" s="166"/>
      <c r="C50" s="312"/>
      <c r="D50" s="312"/>
      <c r="E50" s="194"/>
      <c r="F50" s="194"/>
      <c r="G50" s="194"/>
      <c r="H50" s="194"/>
      <c r="I50" s="194"/>
      <c r="J50" s="207"/>
    </row>
    <row r="51" spans="1:18" ht="14.1" customHeight="1">
      <c r="A51" s="166"/>
      <c r="B51" s="211" t="s">
        <v>383</v>
      </c>
      <c r="C51" s="316" t="s">
        <v>167</v>
      </c>
      <c r="D51" s="316"/>
      <c r="E51" s="226"/>
      <c r="F51" s="236"/>
      <c r="G51" s="236"/>
      <c r="H51" s="236"/>
      <c r="I51" s="236"/>
      <c r="J51" s="207"/>
    </row>
    <row r="52" spans="1:18" ht="14.1" customHeight="1">
      <c r="A52" s="166"/>
      <c r="B52" s="170" t="s">
        <v>676</v>
      </c>
      <c r="C52" s="324" t="s">
        <v>677</v>
      </c>
      <c r="D52" s="317"/>
      <c r="E52" s="237">
        <v>95.186999999999998</v>
      </c>
      <c r="F52" s="238">
        <v>116.99000000000001</v>
      </c>
      <c r="G52" s="238">
        <v>191.35599999999999</v>
      </c>
      <c r="H52" s="238">
        <v>246.24299999999999</v>
      </c>
      <c r="I52" s="238">
        <v>459.31</v>
      </c>
      <c r="J52" s="207"/>
      <c r="K52" s="117"/>
    </row>
    <row r="53" spans="1:18" ht="14.1" customHeight="1">
      <c r="A53" s="166"/>
      <c r="B53" s="212" t="s">
        <v>385</v>
      </c>
      <c r="C53" s="317" t="s">
        <v>161</v>
      </c>
      <c r="D53" s="317"/>
      <c r="E53" s="237">
        <v>-67.512</v>
      </c>
      <c r="F53" s="238">
        <v>-70.240000000000009</v>
      </c>
      <c r="G53" s="238">
        <v>-138.953</v>
      </c>
      <c r="H53" s="238">
        <v>-164.98400000000001</v>
      </c>
      <c r="I53" s="239">
        <v>-305.267</v>
      </c>
      <c r="J53" s="207"/>
      <c r="K53" s="117"/>
    </row>
    <row r="54" spans="1:18" ht="14.1" customHeight="1">
      <c r="A54" s="166"/>
      <c r="B54" s="215" t="s">
        <v>386</v>
      </c>
      <c r="C54" s="327" t="s">
        <v>196</v>
      </c>
      <c r="D54" s="328"/>
      <c r="E54" s="237">
        <v>-29.937999999999999</v>
      </c>
      <c r="F54" s="245">
        <v>-38.514000000000003</v>
      </c>
      <c r="G54" s="245">
        <v>-60.823999999999998</v>
      </c>
      <c r="H54" s="245">
        <v>-73.816000000000003</v>
      </c>
      <c r="I54" s="246">
        <v>-136.66399999999999</v>
      </c>
      <c r="J54" s="207"/>
      <c r="K54" s="117"/>
    </row>
    <row r="55" spans="1:18" s="70" customFormat="1">
      <c r="A55" s="166"/>
      <c r="B55" s="187" t="s">
        <v>387</v>
      </c>
      <c r="C55" s="187" t="s">
        <v>290</v>
      </c>
      <c r="D55" s="188"/>
      <c r="E55" s="232">
        <v>-2.2630000000000017</v>
      </c>
      <c r="F55" s="232">
        <v>8.2359999999999971</v>
      </c>
      <c r="G55" s="232">
        <v>-8.4210000000000065</v>
      </c>
      <c r="H55" s="232">
        <v>7.4429999999999836</v>
      </c>
      <c r="I55" s="165">
        <v>17.379000000000019</v>
      </c>
      <c r="J55" s="207"/>
      <c r="K55" s="117"/>
      <c r="L55" s="110"/>
      <c r="M55" s="110"/>
      <c r="N55" s="110"/>
      <c r="O55" s="110"/>
      <c r="P55" s="110"/>
      <c r="Q55" s="110"/>
      <c r="R55" s="110"/>
    </row>
    <row r="56" spans="1:18" ht="8.25" customHeight="1">
      <c r="A56" s="166"/>
      <c r="B56" s="215"/>
      <c r="C56" s="327"/>
      <c r="D56" s="328"/>
      <c r="E56" s="247"/>
      <c r="F56" s="247"/>
      <c r="G56" s="247"/>
      <c r="H56" s="247"/>
      <c r="I56" s="247"/>
      <c r="J56" s="207"/>
      <c r="K56" s="117"/>
    </row>
    <row r="57" spans="1:18" ht="14.1" customHeight="1">
      <c r="A57" s="166"/>
      <c r="B57" s="216" t="s">
        <v>377</v>
      </c>
      <c r="C57" s="333" t="s">
        <v>254</v>
      </c>
      <c r="D57" s="333"/>
      <c r="E57" s="237">
        <v>-1.4479999999999997</v>
      </c>
      <c r="F57" s="245">
        <v>-1.6060000000000001</v>
      </c>
      <c r="G57" s="245">
        <v>-2.9209999999999998</v>
      </c>
      <c r="H57" s="245">
        <v>-3.25</v>
      </c>
      <c r="I57" s="202">
        <v>-8.5709999999999997</v>
      </c>
      <c r="J57" s="207"/>
      <c r="K57" s="117"/>
    </row>
    <row r="58" spans="1:18" ht="14.1" customHeight="1">
      <c r="A58" s="166"/>
      <c r="B58" s="167"/>
      <c r="C58" s="319"/>
      <c r="D58" s="313"/>
      <c r="E58" s="225"/>
      <c r="F58" s="247"/>
      <c r="G58" s="247"/>
      <c r="H58" s="247"/>
      <c r="I58" s="225"/>
      <c r="J58" s="207"/>
    </row>
    <row r="59" spans="1:18" ht="14.1" customHeight="1">
      <c r="A59" s="166"/>
      <c r="B59" s="173" t="s">
        <v>681</v>
      </c>
      <c r="C59" s="322" t="s">
        <v>684</v>
      </c>
      <c r="D59" s="331"/>
      <c r="E59" s="206">
        <v>0.70925651612089891</v>
      </c>
      <c r="F59" s="206">
        <v>0.60039319599965812</v>
      </c>
      <c r="G59" s="206">
        <v>0.72614916699763798</v>
      </c>
      <c r="H59" s="206">
        <v>0.6700048326246838</v>
      </c>
      <c r="I59" s="206">
        <v>0.66462084430994317</v>
      </c>
      <c r="J59" s="207"/>
    </row>
    <row r="60" spans="1:18" ht="14.1" customHeight="1">
      <c r="A60" s="166"/>
      <c r="B60" s="170" t="s">
        <v>680</v>
      </c>
      <c r="C60" s="324" t="s">
        <v>682</v>
      </c>
      <c r="D60" s="331"/>
      <c r="E60" s="206">
        <v>0.31451773876684841</v>
      </c>
      <c r="F60" s="206">
        <v>0.32920762458329772</v>
      </c>
      <c r="G60" s="206">
        <v>0.31785781475365288</v>
      </c>
      <c r="H60" s="206">
        <v>0.29976892744159228</v>
      </c>
      <c r="I60" s="206">
        <v>0.29754196512159542</v>
      </c>
      <c r="J60" s="207"/>
    </row>
    <row r="61" spans="1:18" ht="14.1" customHeight="1">
      <c r="A61" s="166"/>
      <c r="B61" s="170" t="s">
        <v>644</v>
      </c>
      <c r="C61" s="324" t="s">
        <v>629</v>
      </c>
      <c r="D61" s="326"/>
      <c r="E61" s="208">
        <v>1.0237742548877473</v>
      </c>
      <c r="F61" s="208">
        <v>0.92960082058295579</v>
      </c>
      <c r="G61" s="208">
        <v>1.0440069817512909</v>
      </c>
      <c r="H61" s="208">
        <v>0.96977376006627614</v>
      </c>
      <c r="I61" s="208">
        <v>0.96216280943153865</v>
      </c>
      <c r="J61" s="207"/>
    </row>
    <row r="62" spans="1:18" ht="14.25">
      <c r="A62" s="166"/>
      <c r="B62" s="166"/>
      <c r="C62" s="334"/>
      <c r="D62" s="334"/>
      <c r="E62" s="250"/>
      <c r="F62" s="251"/>
      <c r="G62" s="251"/>
      <c r="H62" s="251"/>
      <c r="I62" s="251"/>
      <c r="J62" s="207"/>
    </row>
    <row r="63" spans="1:18" ht="14.1" customHeight="1">
      <c r="A63" s="166"/>
      <c r="B63" s="166"/>
      <c r="C63" s="312"/>
      <c r="D63" s="312"/>
      <c r="E63" s="194"/>
      <c r="F63" s="234"/>
      <c r="G63" s="234"/>
      <c r="H63" s="234"/>
      <c r="I63" s="194"/>
      <c r="J63" s="207"/>
    </row>
    <row r="64" spans="1:18" ht="14.1" customHeight="1">
      <c r="A64" s="166"/>
      <c r="B64" s="210" t="s">
        <v>395</v>
      </c>
      <c r="C64" s="314" t="s">
        <v>184</v>
      </c>
      <c r="D64" s="315"/>
      <c r="E64" s="235" t="str">
        <f>E3</f>
        <v>Q2 2011</v>
      </c>
      <c r="F64" s="235" t="str">
        <f t="shared" ref="F64:I64" si="3">F3</f>
        <v>Q2 2010</v>
      </c>
      <c r="G64" s="235" t="str">
        <f>G3</f>
        <v>1.1.-30.6.2011</v>
      </c>
      <c r="H64" s="235" t="str">
        <f>H3</f>
        <v>1.1.-30.6.2010</v>
      </c>
      <c r="I64" s="235" t="str">
        <f t="shared" si="3"/>
        <v>1.1.-31.12.2010</v>
      </c>
      <c r="J64" s="207"/>
    </row>
    <row r="65" spans="1:18" ht="14.1" customHeight="1">
      <c r="A65" s="166"/>
      <c r="B65" s="217"/>
      <c r="C65" s="312"/>
      <c r="D65" s="312"/>
      <c r="E65" s="194"/>
      <c r="F65" s="194"/>
      <c r="G65" s="194"/>
      <c r="H65" s="194"/>
      <c r="I65" s="194"/>
      <c r="J65" s="207"/>
    </row>
    <row r="66" spans="1:18" ht="14.1" customHeight="1">
      <c r="A66" s="166"/>
      <c r="B66" s="211" t="s">
        <v>383</v>
      </c>
      <c r="C66" s="316" t="s">
        <v>167</v>
      </c>
      <c r="D66" s="316"/>
      <c r="E66" s="226"/>
      <c r="F66" s="236"/>
      <c r="G66" s="236"/>
      <c r="H66" s="236"/>
      <c r="I66" s="236"/>
      <c r="J66" s="207"/>
    </row>
    <row r="67" spans="1:18" ht="13.5" customHeight="1">
      <c r="A67" s="166"/>
      <c r="B67" s="170" t="s">
        <v>676</v>
      </c>
      <c r="C67" s="324" t="s">
        <v>683</v>
      </c>
      <c r="D67" s="317"/>
      <c r="E67" s="202">
        <v>133.73500000000001</v>
      </c>
      <c r="F67" s="238">
        <v>116.18300000000001</v>
      </c>
      <c r="G67" s="238">
        <v>240.23500000000001</v>
      </c>
      <c r="H67" s="238">
        <v>181.649</v>
      </c>
      <c r="I67" s="239">
        <v>335.84399999999999</v>
      </c>
      <c r="J67" s="207"/>
    </row>
    <row r="68" spans="1:18" ht="14.1" customHeight="1">
      <c r="A68" s="166"/>
      <c r="B68" s="212" t="s">
        <v>385</v>
      </c>
      <c r="C68" s="317" t="s">
        <v>161</v>
      </c>
      <c r="D68" s="317"/>
      <c r="E68" s="202">
        <v>-109.842</v>
      </c>
      <c r="F68" s="238">
        <v>-89.356000000000009</v>
      </c>
      <c r="G68" s="238">
        <v>-192.047</v>
      </c>
      <c r="H68" s="238">
        <v>-135.41800000000001</v>
      </c>
      <c r="I68" s="239">
        <v>-258.07799999999997</v>
      </c>
      <c r="J68" s="207"/>
    </row>
    <row r="69" spans="1:18" ht="14.1" customHeight="1">
      <c r="A69" s="166"/>
      <c r="B69" s="213" t="s">
        <v>386</v>
      </c>
      <c r="C69" s="318" t="s">
        <v>196</v>
      </c>
      <c r="D69" s="318"/>
      <c r="E69" s="202">
        <v>-29.847000000000001</v>
      </c>
      <c r="F69" s="252">
        <v>-26.61</v>
      </c>
      <c r="G69" s="252">
        <v>-50.359000000000002</v>
      </c>
      <c r="H69" s="252">
        <v>-54.579000000000001</v>
      </c>
      <c r="I69" s="252">
        <v>-109.61499999999999</v>
      </c>
      <c r="J69" s="207"/>
    </row>
    <row r="70" spans="1:18" s="70" customFormat="1" ht="14.1" customHeight="1">
      <c r="A70" s="166"/>
      <c r="B70" s="187" t="s">
        <v>387</v>
      </c>
      <c r="C70" s="187" t="s">
        <v>291</v>
      </c>
      <c r="D70" s="233"/>
      <c r="E70" s="165">
        <v>-5.9539999999999864</v>
      </c>
      <c r="F70" s="165">
        <v>0.21699999999999875</v>
      </c>
      <c r="G70" s="165">
        <v>-2.1709999999999852</v>
      </c>
      <c r="H70" s="165">
        <v>-8.3480000000000061</v>
      </c>
      <c r="I70" s="165">
        <v>-31.848999999999975</v>
      </c>
      <c r="J70" s="207"/>
      <c r="K70" s="110"/>
      <c r="L70" s="110"/>
      <c r="M70" s="110"/>
      <c r="N70" s="110"/>
      <c r="O70" s="110"/>
      <c r="P70" s="110"/>
      <c r="Q70" s="110"/>
      <c r="R70" s="110"/>
    </row>
    <row r="71" spans="1:18" ht="14.1" customHeight="1">
      <c r="A71" s="166"/>
      <c r="B71" s="218" t="s">
        <v>402</v>
      </c>
      <c r="C71" s="331" t="s">
        <v>51</v>
      </c>
      <c r="D71" s="331"/>
      <c r="E71" s="202">
        <v>7.8299999999999983</v>
      </c>
      <c r="F71" s="245">
        <v>5.4249999999999989</v>
      </c>
      <c r="G71" s="245">
        <v>17.306999999999999</v>
      </c>
      <c r="H71" s="245">
        <v>10.443999999999999</v>
      </c>
      <c r="I71" s="245">
        <v>22.382000000000005</v>
      </c>
      <c r="J71" s="207"/>
    </row>
    <row r="72" spans="1:18" ht="14.1" customHeight="1">
      <c r="A72" s="166"/>
      <c r="B72" s="218" t="s">
        <v>403</v>
      </c>
      <c r="C72" s="331" t="s">
        <v>92</v>
      </c>
      <c r="D72" s="331"/>
      <c r="E72" s="202">
        <v>6.1420000000000003</v>
      </c>
      <c r="F72" s="245">
        <v>-2.4279999999999999</v>
      </c>
      <c r="G72" s="245">
        <v>12.364000000000001</v>
      </c>
      <c r="H72" s="245">
        <v>-1.6830000000000001</v>
      </c>
      <c r="I72" s="245">
        <v>14.458</v>
      </c>
      <c r="J72" s="207"/>
    </row>
    <row r="73" spans="1:18">
      <c r="A73" s="166"/>
      <c r="B73" s="219" t="s">
        <v>404</v>
      </c>
      <c r="C73" s="326" t="s">
        <v>119</v>
      </c>
      <c r="D73" s="326"/>
      <c r="E73" s="202">
        <v>5.3390000000000004</v>
      </c>
      <c r="F73" s="245">
        <v>2.6710000000000003</v>
      </c>
      <c r="G73" s="245">
        <v>10.483000000000001</v>
      </c>
      <c r="H73" s="245">
        <v>5.7</v>
      </c>
      <c r="I73" s="246">
        <v>14.138</v>
      </c>
      <c r="J73" s="207"/>
    </row>
    <row r="74" spans="1:18">
      <c r="A74" s="166"/>
      <c r="B74" s="219" t="s">
        <v>405</v>
      </c>
      <c r="C74" s="326" t="s">
        <v>93</v>
      </c>
      <c r="D74" s="326"/>
      <c r="E74" s="202">
        <v>-11.629</v>
      </c>
      <c r="F74" s="245">
        <v>-12.554</v>
      </c>
      <c r="G74" s="245">
        <v>-23.475999999999999</v>
      </c>
      <c r="H74" s="245">
        <v>-24.056000000000001</v>
      </c>
      <c r="I74" s="246">
        <v>-47.075000000000003</v>
      </c>
      <c r="J74" s="207"/>
    </row>
    <row r="75" spans="1:18" s="70" customFormat="1" ht="14.1" customHeight="1">
      <c r="A75" s="166"/>
      <c r="B75" s="233" t="s">
        <v>406</v>
      </c>
      <c r="C75" s="233" t="s">
        <v>135</v>
      </c>
      <c r="D75" s="233"/>
      <c r="E75" s="165">
        <v>1.7280000000000122</v>
      </c>
      <c r="F75" s="165">
        <v>-6.6690000000000023</v>
      </c>
      <c r="G75" s="165">
        <v>14.507000000000019</v>
      </c>
      <c r="H75" s="165">
        <v>-17.943000000000008</v>
      </c>
      <c r="I75" s="165">
        <v>-27.945999999999973</v>
      </c>
      <c r="J75" s="207"/>
      <c r="K75" s="110"/>
      <c r="L75" s="110"/>
      <c r="M75" s="110"/>
      <c r="N75" s="110"/>
      <c r="O75" s="110"/>
      <c r="P75" s="110"/>
      <c r="Q75" s="110"/>
      <c r="R75" s="110"/>
    </row>
    <row r="76" spans="1:18" ht="13.5" customHeight="1">
      <c r="A76" s="166"/>
      <c r="B76" s="220"/>
      <c r="C76" s="330"/>
      <c r="D76" s="330"/>
      <c r="E76" s="229"/>
      <c r="F76" s="247"/>
      <c r="G76" s="247"/>
      <c r="H76" s="247"/>
      <c r="I76" s="247"/>
      <c r="J76" s="207"/>
    </row>
    <row r="77" spans="1:18" ht="15.75" hidden="1" customHeight="1">
      <c r="A77" s="166"/>
      <c r="B77" s="218"/>
      <c r="C77" s="331" t="s">
        <v>155</v>
      </c>
      <c r="D77" s="331"/>
      <c r="E77" s="253">
        <v>-4370.3029999999999</v>
      </c>
      <c r="F77" s="254">
        <v>773.58399999999983</v>
      </c>
      <c r="G77" s="254">
        <v>-6674.0720000000001</v>
      </c>
      <c r="H77" s="254">
        <v>2303.7690000000002</v>
      </c>
      <c r="I77" s="254">
        <v>2303.7690000000002</v>
      </c>
      <c r="J77" s="207"/>
    </row>
    <row r="78" spans="1:18" ht="14.1" hidden="1" customHeight="1">
      <c r="A78" s="166"/>
      <c r="B78" s="219"/>
      <c r="C78" s="326" t="s">
        <v>156</v>
      </c>
      <c r="D78" s="326"/>
      <c r="E78" s="255">
        <v>-1680.586</v>
      </c>
      <c r="F78" s="256">
        <v>3030.3499999999995</v>
      </c>
      <c r="G78" s="256">
        <v>-5697.1819999999998</v>
      </c>
      <c r="H78" s="256">
        <v>4016.5959999999995</v>
      </c>
      <c r="I78" s="256">
        <v>4016.5959999999995</v>
      </c>
      <c r="J78" s="207"/>
    </row>
    <row r="79" spans="1:18" ht="14.1" hidden="1" customHeight="1">
      <c r="A79" s="166"/>
      <c r="B79" s="219"/>
      <c r="C79" s="326" t="s">
        <v>157</v>
      </c>
      <c r="D79" s="326"/>
      <c r="E79" s="228"/>
      <c r="F79" s="256">
        <v>5143.8869999999997</v>
      </c>
      <c r="G79" s="256">
        <v>0</v>
      </c>
      <c r="H79" s="256">
        <v>6674.0720000000001</v>
      </c>
      <c r="I79" s="256">
        <v>6674.0720000000001</v>
      </c>
      <c r="J79" s="207"/>
    </row>
    <row r="80" spans="1:18" ht="14.1" hidden="1" customHeight="1">
      <c r="A80" s="166"/>
      <c r="B80" s="170"/>
      <c r="C80" s="324" t="s">
        <v>143</v>
      </c>
      <c r="D80" s="326"/>
      <c r="E80" s="228"/>
      <c r="F80" s="256">
        <v>1662.3440000000001</v>
      </c>
      <c r="G80" s="256">
        <v>0</v>
      </c>
      <c r="H80" s="256">
        <v>2145.98</v>
      </c>
      <c r="I80" s="257">
        <v>2145.98</v>
      </c>
      <c r="J80" s="207"/>
    </row>
    <row r="81" spans="1:10" ht="14.1" hidden="1" customHeight="1">
      <c r="A81" s="166"/>
      <c r="B81" s="221"/>
      <c r="C81" s="335" t="s">
        <v>158</v>
      </c>
      <c r="D81" s="336"/>
      <c r="E81" s="258"/>
      <c r="F81" s="259">
        <v>4710.9359999999997</v>
      </c>
      <c r="G81" s="259">
        <v>0</v>
      </c>
      <c r="H81" s="259">
        <v>5697.1819999999998</v>
      </c>
      <c r="I81" s="260">
        <v>5697.1819999999998</v>
      </c>
      <c r="J81" s="207"/>
    </row>
    <row r="82" spans="1:10" ht="14.1" customHeight="1">
      <c r="A82" s="166"/>
      <c r="B82" s="173" t="s">
        <v>407</v>
      </c>
      <c r="C82" s="322" t="s">
        <v>417</v>
      </c>
      <c r="D82" s="331"/>
      <c r="E82" s="261"/>
      <c r="F82" s="261"/>
      <c r="G82" s="261">
        <v>0.29953766110187519</v>
      </c>
      <c r="H82" s="261">
        <v>0.34084426510921773</v>
      </c>
      <c r="I82" s="262">
        <v>0.60674176797101786</v>
      </c>
      <c r="J82" s="207"/>
    </row>
    <row r="83" spans="1:10" ht="14.1" customHeight="1">
      <c r="A83" s="166"/>
      <c r="B83" s="173" t="s">
        <v>408</v>
      </c>
      <c r="C83" s="322" t="s">
        <v>418</v>
      </c>
      <c r="D83" s="331"/>
      <c r="E83" s="261"/>
      <c r="F83" s="261"/>
      <c r="G83" s="261">
        <v>2.83</v>
      </c>
      <c r="H83" s="261">
        <v>2.4700000000000002</v>
      </c>
      <c r="I83" s="262">
        <v>5.29</v>
      </c>
      <c r="J83" s="207"/>
    </row>
    <row r="84" spans="1:10" ht="14.1" customHeight="1">
      <c r="A84" s="166"/>
      <c r="B84" s="170" t="s">
        <v>409</v>
      </c>
      <c r="C84" s="324" t="s">
        <v>419</v>
      </c>
      <c r="D84" s="326"/>
      <c r="E84" s="263"/>
      <c r="F84" s="263"/>
      <c r="G84" s="263">
        <v>2.46</v>
      </c>
      <c r="H84" s="263">
        <v>1.86</v>
      </c>
      <c r="I84" s="264">
        <v>5.0999999999999996</v>
      </c>
      <c r="J84" s="207"/>
    </row>
    <row r="85" spans="1:10" ht="14.1" customHeight="1">
      <c r="A85" s="166"/>
      <c r="B85" s="166"/>
      <c r="C85" s="309"/>
      <c r="D85" s="312"/>
      <c r="E85" s="265"/>
      <c r="F85" s="194"/>
      <c r="G85" s="194"/>
      <c r="H85" s="194"/>
      <c r="I85" s="194"/>
      <c r="J85" s="207"/>
    </row>
    <row r="86" spans="1:10" ht="13.5" hidden="1" customHeight="1">
      <c r="A86" s="166"/>
      <c r="B86" s="166"/>
      <c r="C86" s="337" t="s">
        <v>125</v>
      </c>
      <c r="D86" s="337"/>
      <c r="E86" s="266" t="e">
        <f>(E67+E68+E71)*100/((#REF!+#REF!+#REF!+#REF!)/2)</f>
        <v>#REF!</v>
      </c>
      <c r="F86" s="267" t="e">
        <f>(F67+F68+F71)*100/((I79+I81+#REF!+#REF!)/2)</f>
        <v>#REF!</v>
      </c>
      <c r="G86" s="267"/>
      <c r="H86" s="267"/>
      <c r="I86" s="267" t="e">
        <f>(I67+I68+I71)*100/((I79+I81+#REF!+#REF!)/2)</f>
        <v>#REF!</v>
      </c>
      <c r="J86" s="207"/>
    </row>
    <row r="87" spans="1:10" ht="14.1" customHeight="1">
      <c r="A87" s="166"/>
      <c r="B87" s="166"/>
      <c r="C87" s="312"/>
      <c r="D87" s="312"/>
      <c r="E87" s="194"/>
      <c r="F87" s="234"/>
      <c r="G87" s="234"/>
      <c r="H87" s="234"/>
      <c r="I87" s="194"/>
      <c r="J87" s="207"/>
    </row>
    <row r="88" spans="1:10" ht="14.1" customHeight="1">
      <c r="A88" s="166"/>
      <c r="B88" s="210" t="s">
        <v>401</v>
      </c>
      <c r="C88" s="314" t="s">
        <v>189</v>
      </c>
      <c r="D88" s="315"/>
      <c r="E88" s="235" t="str">
        <f>E3</f>
        <v>Q2 2011</v>
      </c>
      <c r="F88" s="235" t="str">
        <f t="shared" ref="F88:I88" si="4">F3</f>
        <v>Q2 2010</v>
      </c>
      <c r="G88" s="235" t="str">
        <f>G3</f>
        <v>1.1.-30.6.2011</v>
      </c>
      <c r="H88" s="235" t="str">
        <f>H3</f>
        <v>1.1.-30.6.2010</v>
      </c>
      <c r="I88" s="235" t="str">
        <f t="shared" si="4"/>
        <v>1.1.-31.12.2010</v>
      </c>
      <c r="J88" s="207"/>
    </row>
    <row r="89" spans="1:10" ht="14.1" customHeight="1">
      <c r="A89" s="166"/>
      <c r="B89" s="217"/>
      <c r="C89" s="312"/>
      <c r="D89" s="312"/>
      <c r="E89" s="194"/>
      <c r="F89" s="194"/>
      <c r="G89" s="194"/>
      <c r="H89" s="194"/>
      <c r="I89" s="194"/>
      <c r="J89" s="207"/>
    </row>
    <row r="90" spans="1:10" ht="14.1" customHeight="1">
      <c r="A90" s="166"/>
      <c r="B90" s="211" t="s">
        <v>383</v>
      </c>
      <c r="C90" s="316" t="s">
        <v>167</v>
      </c>
      <c r="D90" s="316"/>
      <c r="E90" s="226"/>
      <c r="F90" s="236"/>
      <c r="G90" s="236"/>
      <c r="H90" s="236"/>
      <c r="I90" s="236"/>
      <c r="J90" s="207"/>
    </row>
    <row r="91" spans="1:10" ht="14.1" customHeight="1">
      <c r="A91" s="166"/>
      <c r="B91" s="173" t="s">
        <v>410</v>
      </c>
      <c r="C91" s="322" t="s">
        <v>128</v>
      </c>
      <c r="D91" s="316"/>
      <c r="E91" s="253">
        <v>216.32600000000002</v>
      </c>
      <c r="F91" s="245">
        <v>192.476</v>
      </c>
      <c r="G91" s="245">
        <v>431.05700000000002</v>
      </c>
      <c r="H91" s="245">
        <v>368.65199999999999</v>
      </c>
      <c r="I91" s="245">
        <v>782.58399999999995</v>
      </c>
      <c r="J91" s="207"/>
    </row>
    <row r="92" spans="1:10" ht="14.1" customHeight="1">
      <c r="A92" s="166"/>
      <c r="B92" s="170" t="s">
        <v>411</v>
      </c>
      <c r="C92" s="324" t="s">
        <v>129</v>
      </c>
      <c r="D92" s="324"/>
      <c r="E92" s="253">
        <v>-108.53399999999999</v>
      </c>
      <c r="F92" s="245">
        <v>-88.718999999999994</v>
      </c>
      <c r="G92" s="245">
        <v>-217.32899999999998</v>
      </c>
      <c r="H92" s="245">
        <v>-168.32</v>
      </c>
      <c r="I92" s="245">
        <v>-375.56700000000001</v>
      </c>
      <c r="J92" s="207"/>
    </row>
    <row r="93" spans="1:10" ht="14.1" customHeight="1">
      <c r="A93" s="166"/>
      <c r="B93" s="189" t="s">
        <v>412</v>
      </c>
      <c r="C93" s="189" t="s">
        <v>154</v>
      </c>
      <c r="D93" s="233"/>
      <c r="E93" s="273">
        <v>107.79200000000003</v>
      </c>
      <c r="F93" s="273">
        <v>103.75700000000001</v>
      </c>
      <c r="G93" s="232">
        <v>213.72800000000004</v>
      </c>
      <c r="H93" s="232">
        <v>200.33199999999999</v>
      </c>
      <c r="I93" s="274">
        <v>407.01699999999994</v>
      </c>
      <c r="J93" s="207"/>
    </row>
    <row r="94" spans="1:10" ht="14.1" customHeight="1">
      <c r="A94" s="166"/>
      <c r="B94" s="173" t="s">
        <v>413</v>
      </c>
      <c r="C94" s="322" t="s">
        <v>286</v>
      </c>
      <c r="D94" s="331"/>
      <c r="E94" s="253">
        <v>12.891999999999999</v>
      </c>
      <c r="F94" s="245">
        <v>9.7249999999999996</v>
      </c>
      <c r="G94" s="245">
        <v>22.196999999999999</v>
      </c>
      <c r="H94" s="245">
        <v>19.280999999999999</v>
      </c>
      <c r="I94" s="238">
        <v>37.545000000000002</v>
      </c>
      <c r="J94" s="207"/>
    </row>
    <row r="95" spans="1:10" ht="14.1" customHeight="1">
      <c r="A95" s="166"/>
      <c r="B95" s="170" t="s">
        <v>386</v>
      </c>
      <c r="C95" s="324" t="s">
        <v>196</v>
      </c>
      <c r="D95" s="324"/>
      <c r="E95" s="253">
        <v>-81.843999999999994</v>
      </c>
      <c r="F95" s="245">
        <v>-65.823999999999998</v>
      </c>
      <c r="G95" s="245">
        <v>-157.05099999999999</v>
      </c>
      <c r="H95" s="245">
        <v>-144.047</v>
      </c>
      <c r="I95" s="246">
        <v>-302.14499999999998</v>
      </c>
      <c r="J95" s="207"/>
    </row>
    <row r="96" spans="1:10" ht="14.1" customHeight="1">
      <c r="A96" s="166"/>
      <c r="B96" s="215" t="s">
        <v>414</v>
      </c>
      <c r="C96" s="327" t="s">
        <v>279</v>
      </c>
      <c r="D96" s="328"/>
      <c r="E96" s="253">
        <v>-20.747999999999998</v>
      </c>
      <c r="F96" s="245">
        <v>-37.319000000000003</v>
      </c>
      <c r="G96" s="247">
        <v>-46.308999999999997</v>
      </c>
      <c r="H96" s="247">
        <v>-60.319000000000003</v>
      </c>
      <c r="I96" s="269">
        <v>-109.35899999999999</v>
      </c>
      <c r="J96" s="207"/>
    </row>
    <row r="97" spans="1:18" s="70" customFormat="1" ht="14.1" customHeight="1">
      <c r="A97" s="166"/>
      <c r="B97" s="189" t="s">
        <v>406</v>
      </c>
      <c r="C97" s="189" t="s">
        <v>135</v>
      </c>
      <c r="D97" s="233"/>
      <c r="E97" s="232">
        <v>18.092000000000034</v>
      </c>
      <c r="F97" s="165">
        <v>10.338999999999999</v>
      </c>
      <c r="G97" s="165">
        <v>32.565000000000055</v>
      </c>
      <c r="H97" s="165">
        <v>15.247</v>
      </c>
      <c r="I97" s="165">
        <v>33.057999999999979</v>
      </c>
      <c r="J97" s="207"/>
      <c r="K97" s="110"/>
      <c r="L97" s="110"/>
      <c r="M97" s="110"/>
      <c r="N97" s="110"/>
      <c r="O97" s="110"/>
      <c r="P97" s="110"/>
      <c r="Q97" s="110"/>
      <c r="R97" s="110"/>
    </row>
    <row r="98" spans="1:18" ht="14.1" customHeight="1">
      <c r="A98" s="166"/>
      <c r="B98" s="222"/>
      <c r="C98" s="329"/>
      <c r="D98" s="330"/>
      <c r="E98" s="229"/>
      <c r="F98" s="247"/>
      <c r="G98" s="247"/>
      <c r="H98" s="247"/>
      <c r="I98" s="247"/>
      <c r="J98" s="207"/>
      <c r="Q98" s="34"/>
    </row>
    <row r="99" spans="1:18" ht="14.1" hidden="1" customHeight="1">
      <c r="A99" s="166"/>
      <c r="B99" s="223"/>
      <c r="C99" s="320" t="s">
        <v>190</v>
      </c>
      <c r="D99" s="339"/>
      <c r="E99" s="270" t="e">
        <v>#REF!</v>
      </c>
      <c r="F99" s="271">
        <v>646.26900000000023</v>
      </c>
      <c r="G99" s="271" t="e">
        <v>#REF!</v>
      </c>
      <c r="H99" s="271">
        <v>1999.2070000000003</v>
      </c>
      <c r="I99" s="271">
        <v>1999.2070000000003</v>
      </c>
      <c r="J99" s="207"/>
    </row>
    <row r="100" spans="1:18" ht="14.1" hidden="1" customHeight="1">
      <c r="A100" s="166"/>
      <c r="B100" s="223"/>
      <c r="C100" s="320" t="s">
        <v>191</v>
      </c>
      <c r="D100" s="339"/>
      <c r="E100" s="270" t="e">
        <v>#REF!</v>
      </c>
      <c r="F100" s="271">
        <v>151.5630000000001</v>
      </c>
      <c r="G100" s="271" t="e">
        <v>#REF!</v>
      </c>
      <c r="H100" s="271">
        <v>1346.8130000000001</v>
      </c>
      <c r="I100" s="271">
        <v>1346.8130000000001</v>
      </c>
      <c r="J100" s="207"/>
    </row>
    <row r="101" spans="1:18" ht="14.1" hidden="1" customHeight="1">
      <c r="A101" s="166"/>
      <c r="B101" s="223"/>
      <c r="C101" s="320" t="s">
        <v>192</v>
      </c>
      <c r="D101" s="339"/>
      <c r="E101" s="157"/>
      <c r="F101" s="271">
        <v>12221.874</v>
      </c>
      <c r="G101" s="271" t="e">
        <v>#REF!</v>
      </c>
      <c r="H101" s="271">
        <v>13574.812</v>
      </c>
      <c r="I101" s="271">
        <v>13574.812</v>
      </c>
      <c r="J101" s="207"/>
    </row>
    <row r="102" spans="1:18" ht="14.1" hidden="1" customHeight="1">
      <c r="A102" s="166"/>
      <c r="B102" s="223"/>
      <c r="C102" s="320" t="s">
        <v>193</v>
      </c>
      <c r="D102" s="320"/>
      <c r="E102" s="230"/>
      <c r="F102" s="271">
        <v>6702.0050000000001</v>
      </c>
      <c r="G102" s="271" t="e">
        <v>#REF!</v>
      </c>
      <c r="H102" s="271">
        <v>7897.2550000000001</v>
      </c>
      <c r="I102" s="271">
        <v>7897.2550000000001</v>
      </c>
      <c r="J102" s="207"/>
    </row>
    <row r="103" spans="1:18" ht="14.1" hidden="1" customHeight="1">
      <c r="A103" s="166"/>
      <c r="B103" s="223"/>
      <c r="C103" s="320" t="s">
        <v>0</v>
      </c>
      <c r="D103" s="320"/>
      <c r="E103" s="272" t="e">
        <v>#REF!</v>
      </c>
      <c r="F103" s="271">
        <v>23.451999090162154</v>
      </c>
      <c r="G103" s="271" t="e">
        <v>#REF!</v>
      </c>
      <c r="H103" s="271">
        <v>67.367361158699424</v>
      </c>
      <c r="I103" s="271">
        <v>67.367361158699424</v>
      </c>
      <c r="J103" s="207"/>
    </row>
    <row r="104" spans="1:18" ht="14.1" hidden="1" customHeight="1">
      <c r="A104" s="166"/>
      <c r="B104" s="223"/>
      <c r="C104" s="320" t="s">
        <v>1</v>
      </c>
      <c r="D104" s="320"/>
      <c r="E104" s="230"/>
      <c r="F104" s="271">
        <v>54.83614869536374</v>
      </c>
      <c r="G104" s="271" t="e">
        <v>#REF!</v>
      </c>
      <c r="H104" s="271">
        <v>58.175796467752185</v>
      </c>
      <c r="I104" s="271">
        <v>58.175796467752185</v>
      </c>
      <c r="J104" s="207"/>
    </row>
    <row r="105" spans="1:18" ht="14.1" customHeight="1">
      <c r="A105" s="166"/>
      <c r="B105" s="173" t="s">
        <v>415</v>
      </c>
      <c r="C105" s="322" t="s">
        <v>420</v>
      </c>
      <c r="D105" s="322"/>
      <c r="E105" s="158"/>
      <c r="F105" s="254"/>
      <c r="G105" s="261">
        <v>2.73</v>
      </c>
      <c r="H105" s="261">
        <v>3.03</v>
      </c>
      <c r="I105" s="261">
        <v>2.88</v>
      </c>
      <c r="J105" s="207"/>
    </row>
    <row r="106" spans="1:18" ht="14.1" customHeight="1">
      <c r="A106" s="166"/>
      <c r="B106" s="173" t="s">
        <v>416</v>
      </c>
      <c r="C106" s="322" t="s">
        <v>421</v>
      </c>
      <c r="D106" s="322"/>
      <c r="E106" s="158"/>
      <c r="F106" s="254"/>
      <c r="G106" s="254">
        <v>14.6</v>
      </c>
      <c r="H106" s="254">
        <v>15.3</v>
      </c>
      <c r="I106" s="254">
        <v>16.13</v>
      </c>
      <c r="J106" s="207"/>
    </row>
    <row r="107" spans="1:18" ht="14.1" customHeight="1">
      <c r="A107" s="166"/>
      <c r="B107" s="166"/>
      <c r="C107" s="309"/>
      <c r="D107" s="312"/>
      <c r="E107" s="194"/>
      <c r="F107" s="194"/>
      <c r="G107" s="194"/>
      <c r="H107" s="194"/>
      <c r="I107" s="194"/>
      <c r="J107" s="207"/>
    </row>
    <row r="108" spans="1:18" ht="14.1" customHeight="1">
      <c r="A108" s="166"/>
      <c r="B108" s="166"/>
      <c r="C108" s="312"/>
      <c r="D108" s="312"/>
      <c r="E108" s="194"/>
      <c r="F108" s="234"/>
      <c r="G108" s="234"/>
      <c r="H108" s="234"/>
      <c r="I108" s="194"/>
      <c r="J108" s="207"/>
    </row>
    <row r="109" spans="1:18" ht="14.1" customHeight="1">
      <c r="A109" s="57"/>
      <c r="B109" s="57"/>
      <c r="C109" s="86"/>
      <c r="D109" s="90"/>
      <c r="E109" s="90"/>
      <c r="F109" s="94"/>
      <c r="G109" s="94"/>
      <c r="H109" s="94"/>
      <c r="I109" s="94"/>
      <c r="J109" s="94"/>
    </row>
    <row r="110" spans="1:18" ht="14.1" customHeight="1">
      <c r="A110" s="57"/>
      <c r="B110" s="57"/>
      <c r="C110" s="90"/>
      <c r="D110" s="90"/>
      <c r="E110" s="90"/>
      <c r="F110" s="90"/>
      <c r="G110" s="90"/>
      <c r="H110" s="90"/>
      <c r="I110" s="90"/>
      <c r="J110" s="90"/>
    </row>
    <row r="111" spans="1:18" ht="14.1" customHeight="1">
      <c r="A111" s="57"/>
      <c r="B111" s="57"/>
      <c r="C111" s="26"/>
      <c r="D111" s="26"/>
      <c r="E111" s="26"/>
      <c r="F111" s="15"/>
      <c r="G111" s="15"/>
      <c r="H111" s="15"/>
      <c r="I111" s="15"/>
      <c r="J111" s="15"/>
    </row>
    <row r="112" spans="1:18" ht="14.1" customHeight="1">
      <c r="A112" s="57"/>
      <c r="B112" s="57"/>
      <c r="C112" s="47"/>
      <c r="D112" s="47"/>
      <c r="E112" s="47"/>
      <c r="F112" s="16"/>
      <c r="G112" s="16"/>
      <c r="H112" s="16"/>
      <c r="I112" s="16"/>
      <c r="J112" s="16"/>
    </row>
    <row r="113" spans="1:18" ht="14.1" customHeight="1">
      <c r="A113" s="57"/>
      <c r="B113" s="57"/>
      <c r="C113" s="47"/>
      <c r="D113" s="47"/>
      <c r="E113" s="47"/>
      <c r="F113" s="16"/>
      <c r="G113" s="16"/>
      <c r="H113" s="16"/>
      <c r="I113" s="16"/>
      <c r="J113" s="16"/>
    </row>
    <row r="114" spans="1:18" ht="14.1" customHeight="1">
      <c r="A114" s="57"/>
      <c r="B114" s="57"/>
      <c r="C114" s="47"/>
      <c r="D114" s="15"/>
      <c r="E114" s="15"/>
      <c r="F114" s="16"/>
      <c r="G114" s="16"/>
      <c r="H114" s="16"/>
      <c r="I114" s="16"/>
      <c r="J114" s="16"/>
    </row>
    <row r="115" spans="1:18" ht="14.1" customHeight="1">
      <c r="A115" s="57"/>
      <c r="B115" s="57"/>
      <c r="C115" s="15"/>
      <c r="D115" s="15"/>
      <c r="E115" s="15"/>
      <c r="F115" s="16"/>
      <c r="G115" s="16"/>
      <c r="H115" s="16"/>
      <c r="I115" s="16"/>
      <c r="J115" s="16"/>
    </row>
    <row r="116" spans="1:18" s="70" customFormat="1" ht="14.1" customHeight="1">
      <c r="A116" s="56"/>
      <c r="B116" s="56"/>
      <c r="C116" s="108"/>
      <c r="D116" s="35"/>
      <c r="E116" s="35"/>
      <c r="F116" s="34"/>
      <c r="G116" s="34"/>
      <c r="H116" s="34"/>
      <c r="I116" s="34"/>
      <c r="J116" s="34"/>
      <c r="K116" s="110"/>
      <c r="L116" s="110"/>
      <c r="M116" s="110"/>
      <c r="N116" s="110"/>
      <c r="O116" s="110"/>
      <c r="P116" s="110"/>
      <c r="Q116" s="110"/>
      <c r="R116" s="110"/>
    </row>
    <row r="117" spans="1:18" ht="14.1" customHeight="1">
      <c r="A117" s="57"/>
      <c r="B117" s="57"/>
      <c r="C117" s="15"/>
      <c r="D117" s="15"/>
      <c r="E117" s="15"/>
      <c r="F117" s="16"/>
      <c r="G117" s="16"/>
      <c r="H117" s="16"/>
      <c r="I117" s="16"/>
      <c r="J117" s="16"/>
    </row>
    <row r="118" spans="1:18" s="70" customFormat="1">
      <c r="A118" s="56"/>
      <c r="B118" s="56"/>
      <c r="C118" s="108"/>
      <c r="D118" s="35"/>
      <c r="E118" s="35"/>
      <c r="F118" s="34"/>
      <c r="G118" s="34"/>
      <c r="H118" s="34"/>
      <c r="I118" s="34"/>
      <c r="J118" s="34"/>
      <c r="K118" s="110"/>
      <c r="L118" s="110"/>
      <c r="M118" s="110"/>
      <c r="N118" s="110"/>
      <c r="O118" s="110"/>
      <c r="P118" s="110"/>
      <c r="Q118" s="110"/>
      <c r="R118" s="110"/>
    </row>
    <row r="119" spans="1:18" ht="14.1" customHeight="1">
      <c r="A119" s="57"/>
      <c r="B119" s="57"/>
      <c r="C119" s="90"/>
      <c r="D119" s="90"/>
      <c r="E119" s="90"/>
      <c r="F119" s="96"/>
      <c r="G119" s="96"/>
      <c r="H119" s="96"/>
      <c r="I119" s="96"/>
      <c r="J119" s="96"/>
    </row>
    <row r="120" spans="1:18" ht="14.1" customHeight="1">
      <c r="A120" s="67"/>
      <c r="B120" s="67"/>
      <c r="C120" s="95"/>
      <c r="D120" s="95"/>
      <c r="E120" s="95"/>
      <c r="F120" s="95"/>
      <c r="G120" s="95"/>
      <c r="H120" s="95"/>
      <c r="I120" s="95"/>
      <c r="J120" s="95"/>
    </row>
    <row r="121" spans="1:18" ht="14.1" customHeight="1">
      <c r="A121" s="57"/>
      <c r="B121" s="57"/>
      <c r="C121" s="90"/>
      <c r="D121" s="90"/>
      <c r="E121" s="90"/>
      <c r="F121" s="93"/>
      <c r="G121" s="93"/>
      <c r="H121" s="93"/>
      <c r="I121" s="93"/>
      <c r="J121" s="93"/>
    </row>
    <row r="122" spans="1:18" ht="14.1" customHeight="1">
      <c r="A122" s="57"/>
      <c r="B122" s="57"/>
      <c r="C122" s="90"/>
      <c r="D122" s="90"/>
      <c r="E122" s="90"/>
      <c r="F122" s="94"/>
      <c r="G122" s="94"/>
      <c r="H122" s="94"/>
      <c r="I122" s="94"/>
      <c r="J122" s="94"/>
    </row>
    <row r="123" spans="1:18" ht="14.1" customHeight="1">
      <c r="A123" s="57"/>
      <c r="B123" s="57"/>
      <c r="C123" s="86"/>
      <c r="D123" s="90"/>
      <c r="E123" s="90"/>
      <c r="F123" s="94"/>
      <c r="G123" s="94"/>
      <c r="H123" s="94"/>
      <c r="I123" s="94"/>
      <c r="J123" s="94"/>
    </row>
    <row r="124" spans="1:18" ht="14.1" customHeight="1">
      <c r="A124" s="57"/>
      <c r="B124" s="57"/>
      <c r="C124" s="90"/>
      <c r="D124" s="90"/>
      <c r="E124" s="90"/>
      <c r="F124" s="90"/>
      <c r="G124" s="90"/>
      <c r="H124" s="90"/>
      <c r="I124" s="90"/>
      <c r="J124" s="90"/>
    </row>
    <row r="125" spans="1:18" s="71" customFormat="1" ht="14.1" customHeight="1">
      <c r="A125" s="55"/>
      <c r="B125" s="55"/>
      <c r="C125" s="107"/>
      <c r="D125" s="107"/>
      <c r="E125" s="107"/>
      <c r="F125" s="16"/>
      <c r="G125" s="16"/>
      <c r="H125" s="16"/>
      <c r="I125" s="16"/>
      <c r="J125" s="16"/>
      <c r="K125" s="118"/>
      <c r="L125" s="118"/>
      <c r="M125" s="118"/>
      <c r="N125" s="118"/>
      <c r="O125" s="118"/>
      <c r="P125" s="118"/>
      <c r="Q125" s="118"/>
      <c r="R125" s="118"/>
    </row>
    <row r="126" spans="1:18" ht="14.1" customHeight="1">
      <c r="A126" s="57"/>
      <c r="B126" s="57"/>
      <c r="C126" s="15"/>
      <c r="D126" s="15"/>
      <c r="E126" s="15"/>
      <c r="F126" s="16"/>
      <c r="G126" s="16"/>
      <c r="H126" s="16"/>
      <c r="I126" s="16"/>
      <c r="J126" s="16"/>
    </row>
    <row r="127" spans="1:18" ht="14.1" customHeight="1">
      <c r="A127" s="57"/>
      <c r="B127" s="57"/>
      <c r="C127" s="15"/>
      <c r="D127" s="15"/>
      <c r="E127" s="15"/>
      <c r="F127" s="16"/>
      <c r="G127" s="16"/>
      <c r="H127" s="16"/>
      <c r="I127" s="16"/>
      <c r="J127" s="16"/>
    </row>
    <row r="128" spans="1:18" ht="14.1" customHeight="1">
      <c r="A128" s="57"/>
      <c r="B128" s="57"/>
      <c r="C128" s="15"/>
      <c r="D128" s="15"/>
      <c r="E128" s="15"/>
      <c r="F128" s="16"/>
      <c r="G128" s="16"/>
      <c r="H128" s="16"/>
      <c r="I128" s="16"/>
      <c r="J128" s="16"/>
    </row>
    <row r="129" spans="1:18" ht="14.1" customHeight="1">
      <c r="A129" s="57"/>
      <c r="B129" s="57"/>
      <c r="C129" s="15"/>
      <c r="D129" s="15"/>
      <c r="E129" s="15"/>
      <c r="F129" s="16"/>
      <c r="G129" s="16"/>
      <c r="H129" s="16"/>
      <c r="I129" s="16"/>
      <c r="J129" s="16"/>
    </row>
    <row r="130" spans="1:18" ht="14.1" customHeight="1">
      <c r="A130" s="57"/>
      <c r="B130" s="57"/>
      <c r="C130" s="90"/>
      <c r="D130" s="90"/>
      <c r="E130" s="90"/>
      <c r="F130" s="90"/>
      <c r="G130" s="90"/>
      <c r="H130" s="90"/>
      <c r="I130" s="90"/>
      <c r="J130" s="90"/>
    </row>
    <row r="131" spans="1:18" s="70" customFormat="1" ht="14.1" customHeight="1">
      <c r="A131" s="56"/>
      <c r="B131" s="56"/>
      <c r="C131" s="35"/>
      <c r="D131" s="35"/>
      <c r="E131" s="35"/>
      <c r="F131" s="34"/>
      <c r="G131" s="34"/>
      <c r="H131" s="34"/>
      <c r="I131" s="34"/>
      <c r="J131" s="34"/>
      <c r="K131" s="110"/>
      <c r="L131" s="110"/>
      <c r="M131" s="110"/>
      <c r="N131" s="110"/>
      <c r="O131" s="110"/>
      <c r="P131" s="110"/>
      <c r="Q131" s="110"/>
      <c r="R131" s="110"/>
    </row>
    <row r="132" spans="1:18" ht="14.1" customHeight="1">
      <c r="A132" s="57"/>
      <c r="B132" s="57"/>
      <c r="C132" s="90"/>
      <c r="D132" s="90"/>
      <c r="E132" s="90"/>
      <c r="F132" s="16"/>
      <c r="G132" s="16"/>
      <c r="H132" s="16"/>
      <c r="I132" s="16"/>
      <c r="J132" s="16"/>
    </row>
    <row r="133" spans="1:18" s="67" customFormat="1" ht="14.1" customHeight="1"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</row>
    <row r="134" spans="1:18" ht="14.1" customHeight="1">
      <c r="A134" s="69"/>
      <c r="B134" s="69"/>
      <c r="C134" s="111"/>
      <c r="D134" s="111"/>
      <c r="E134" s="111"/>
      <c r="F134" s="97"/>
      <c r="G134" s="97"/>
      <c r="H134" s="97"/>
      <c r="I134" s="97"/>
      <c r="J134" s="97"/>
    </row>
    <row r="135" spans="1:18" ht="14.1" customHeight="1">
      <c r="A135" s="69"/>
      <c r="B135" s="69"/>
      <c r="C135" s="97"/>
      <c r="D135" s="97"/>
      <c r="E135" s="97"/>
      <c r="F135" s="97"/>
      <c r="G135" s="97"/>
      <c r="H135" s="97"/>
      <c r="I135" s="97"/>
      <c r="J135" s="97"/>
    </row>
    <row r="136" spans="1:18" ht="14.1" customHeight="1">
      <c r="A136" s="69"/>
      <c r="B136" s="69"/>
      <c r="C136" s="97"/>
      <c r="D136" s="97"/>
      <c r="E136" s="97"/>
      <c r="F136" s="98"/>
      <c r="G136" s="98"/>
      <c r="H136" s="98"/>
      <c r="I136" s="98"/>
      <c r="J136" s="98"/>
    </row>
    <row r="137" spans="1:18" ht="14.1" customHeight="1">
      <c r="A137" s="69"/>
      <c r="B137" s="69"/>
      <c r="C137" s="97"/>
      <c r="D137" s="97"/>
      <c r="E137" s="97"/>
      <c r="F137" s="98"/>
      <c r="G137" s="98"/>
      <c r="H137" s="98"/>
      <c r="I137" s="112"/>
      <c r="J137" s="98"/>
    </row>
    <row r="138" spans="1:18" ht="14.1" customHeight="1">
      <c r="A138" s="69"/>
      <c r="B138" s="69"/>
      <c r="C138" s="97"/>
      <c r="D138" s="97"/>
      <c r="E138" s="97"/>
      <c r="F138" s="98"/>
      <c r="G138" s="98"/>
      <c r="H138" s="98"/>
      <c r="I138" s="112"/>
      <c r="J138" s="98"/>
    </row>
    <row r="139" spans="1:18" ht="14.1" customHeight="1">
      <c r="A139" s="69"/>
      <c r="B139" s="69"/>
      <c r="C139" s="97"/>
      <c r="D139" s="97"/>
      <c r="E139" s="97"/>
      <c r="F139" s="98"/>
      <c r="G139" s="98"/>
      <c r="H139" s="98"/>
      <c r="I139" s="112"/>
      <c r="J139" s="98"/>
    </row>
    <row r="140" spans="1:18" ht="14.1" customHeight="1">
      <c r="A140" s="69"/>
      <c r="B140" s="69"/>
      <c r="C140" s="108"/>
      <c r="D140" s="108"/>
      <c r="E140" s="108"/>
      <c r="F140" s="99"/>
      <c r="G140" s="99"/>
      <c r="H140" s="99"/>
      <c r="I140" s="113"/>
      <c r="J140" s="99"/>
    </row>
    <row r="141" spans="1:18" ht="14.1" customHeight="1">
      <c r="A141" s="69"/>
      <c r="B141" s="69"/>
      <c r="C141" s="97"/>
      <c r="D141" s="97"/>
      <c r="E141" s="97"/>
      <c r="F141" s="98"/>
      <c r="G141" s="98"/>
      <c r="H141" s="98"/>
      <c r="I141" s="112"/>
      <c r="J141" s="98"/>
    </row>
    <row r="142" spans="1:18" ht="14.1" customHeight="1">
      <c r="A142" s="69"/>
      <c r="B142" s="69"/>
      <c r="C142" s="108"/>
      <c r="D142" s="108"/>
      <c r="E142" s="108"/>
      <c r="F142" s="99"/>
      <c r="G142" s="99"/>
      <c r="H142" s="99"/>
      <c r="I142" s="113"/>
      <c r="J142" s="99"/>
    </row>
    <row r="143" spans="1:18" ht="14.1" customHeight="1">
      <c r="A143" s="69"/>
      <c r="B143" s="69"/>
      <c r="C143" s="97"/>
      <c r="D143" s="97"/>
      <c r="E143" s="97"/>
      <c r="F143" s="97"/>
      <c r="G143" s="97"/>
      <c r="H143" s="97"/>
      <c r="I143" s="100"/>
      <c r="J143" s="100"/>
    </row>
    <row r="144" spans="1:18" s="67" customFormat="1">
      <c r="C144" s="108"/>
      <c r="D144" s="95"/>
      <c r="E144" s="95"/>
      <c r="F144" s="95"/>
      <c r="G144" s="95"/>
      <c r="H144" s="95"/>
      <c r="I144" s="95"/>
      <c r="J144" s="95"/>
      <c r="K144" s="75"/>
      <c r="L144" s="75"/>
      <c r="M144" s="75"/>
      <c r="N144" s="75"/>
      <c r="O144" s="95"/>
      <c r="P144" s="95"/>
      <c r="Q144" s="95"/>
      <c r="R144" s="95"/>
    </row>
    <row r="145" spans="3:18" s="67" customFormat="1">
      <c r="C145" s="95"/>
      <c r="D145" s="95"/>
      <c r="E145" s="95"/>
      <c r="F145" s="95"/>
      <c r="G145" s="95"/>
      <c r="H145" s="95"/>
      <c r="I145" s="95"/>
      <c r="J145" s="95"/>
      <c r="K145" s="75"/>
      <c r="L145" s="75"/>
      <c r="M145" s="75"/>
      <c r="N145" s="75"/>
      <c r="O145" s="95"/>
      <c r="P145" s="95"/>
      <c r="Q145" s="95"/>
      <c r="R145" s="95"/>
    </row>
    <row r="146" spans="3:18" s="67" customFormat="1">
      <c r="C146" s="95"/>
      <c r="D146" s="95"/>
      <c r="E146" s="95"/>
      <c r="F146" s="95"/>
      <c r="G146" s="95"/>
      <c r="H146" s="95"/>
      <c r="I146" s="95"/>
      <c r="J146" s="95"/>
      <c r="K146" s="75"/>
      <c r="L146" s="75"/>
      <c r="M146" s="75"/>
      <c r="N146" s="75"/>
      <c r="O146" s="95"/>
      <c r="P146" s="95"/>
      <c r="Q146" s="95"/>
      <c r="R146" s="95"/>
    </row>
    <row r="147" spans="3:18" s="67" customFormat="1">
      <c r="J147" s="95"/>
      <c r="K147" s="75"/>
      <c r="L147" s="75"/>
      <c r="M147" s="75"/>
      <c r="N147" s="75"/>
      <c r="O147" s="95"/>
      <c r="P147" s="95"/>
      <c r="Q147" s="95"/>
      <c r="R147" s="95"/>
    </row>
    <row r="148" spans="3:18" s="67" customFormat="1">
      <c r="J148" s="95"/>
      <c r="K148" s="75"/>
      <c r="L148" s="75"/>
      <c r="M148" s="75"/>
      <c r="N148" s="75"/>
      <c r="O148" s="95"/>
      <c r="P148" s="95"/>
      <c r="Q148" s="95"/>
      <c r="R148" s="95"/>
    </row>
    <row r="149" spans="3:18" s="67" customFormat="1">
      <c r="J149" s="95"/>
      <c r="K149" s="75"/>
      <c r="L149" s="75"/>
      <c r="M149" s="75"/>
      <c r="N149" s="75"/>
      <c r="O149" s="95"/>
      <c r="P149" s="95"/>
      <c r="Q149" s="95"/>
      <c r="R149" s="95"/>
    </row>
    <row r="150" spans="3:18" s="67" customFormat="1">
      <c r="J150" s="95"/>
      <c r="K150" s="75"/>
      <c r="L150" s="75"/>
      <c r="M150" s="75"/>
      <c r="N150" s="75"/>
      <c r="O150" s="95"/>
      <c r="P150" s="95"/>
      <c r="Q150" s="95"/>
      <c r="R150" s="95"/>
    </row>
    <row r="151" spans="3:18" s="67" customFormat="1">
      <c r="J151" s="95"/>
      <c r="K151" s="75"/>
      <c r="L151" s="75"/>
      <c r="M151" s="75"/>
      <c r="N151" s="75"/>
      <c r="O151" s="95"/>
      <c r="P151" s="95"/>
      <c r="Q151" s="95"/>
      <c r="R151" s="95"/>
    </row>
    <row r="152" spans="3:18" s="67" customFormat="1">
      <c r="J152" s="95"/>
      <c r="K152" s="75"/>
      <c r="L152" s="75"/>
      <c r="M152" s="75"/>
      <c r="N152" s="75"/>
      <c r="O152" s="95"/>
      <c r="P152" s="95"/>
      <c r="Q152" s="95"/>
      <c r="R152" s="95"/>
    </row>
    <row r="153" spans="3:18" s="67" customFormat="1">
      <c r="J153" s="95"/>
      <c r="K153" s="75"/>
      <c r="L153" s="75"/>
      <c r="M153" s="75"/>
      <c r="N153" s="75"/>
      <c r="O153" s="95"/>
      <c r="P153" s="95"/>
      <c r="Q153" s="95"/>
      <c r="R153" s="95"/>
    </row>
    <row r="154" spans="3:18" s="67" customFormat="1">
      <c r="J154" s="95"/>
      <c r="K154" s="75"/>
      <c r="L154" s="75"/>
      <c r="M154" s="75"/>
      <c r="N154" s="75"/>
      <c r="O154" s="95"/>
      <c r="P154" s="95"/>
      <c r="Q154" s="95"/>
      <c r="R154" s="95"/>
    </row>
    <row r="155" spans="3:18" s="67" customFormat="1">
      <c r="J155" s="95"/>
      <c r="K155" s="75"/>
      <c r="L155" s="75"/>
      <c r="M155" s="75"/>
      <c r="N155" s="75"/>
      <c r="O155" s="95"/>
      <c r="P155" s="95"/>
      <c r="Q155" s="95"/>
      <c r="R155" s="95"/>
    </row>
    <row r="156" spans="3:18" s="67" customFormat="1">
      <c r="J156" s="95"/>
      <c r="K156" s="75"/>
      <c r="L156" s="75"/>
      <c r="M156" s="75"/>
      <c r="N156" s="75"/>
      <c r="O156" s="95"/>
      <c r="P156" s="95"/>
      <c r="Q156" s="95"/>
      <c r="R156" s="95"/>
    </row>
    <row r="157" spans="3:18" s="67" customFormat="1">
      <c r="J157" s="95"/>
      <c r="K157" s="75"/>
      <c r="L157" s="75"/>
      <c r="M157" s="75"/>
      <c r="N157" s="75"/>
      <c r="O157" s="95"/>
      <c r="P157" s="95"/>
      <c r="Q157" s="95"/>
      <c r="R157" s="95"/>
    </row>
    <row r="158" spans="3:18" s="67" customFormat="1">
      <c r="J158" s="95"/>
      <c r="K158" s="75"/>
      <c r="L158" s="75"/>
      <c r="M158" s="75"/>
      <c r="N158" s="75"/>
      <c r="O158" s="95"/>
      <c r="P158" s="95"/>
      <c r="Q158" s="95"/>
      <c r="R158" s="95"/>
    </row>
    <row r="159" spans="3:18" s="67" customFormat="1">
      <c r="J159" s="95"/>
      <c r="K159" s="95"/>
      <c r="L159" s="95"/>
      <c r="M159" s="95"/>
      <c r="N159" s="95"/>
      <c r="O159" s="95"/>
      <c r="P159" s="95"/>
      <c r="Q159" s="95"/>
      <c r="R159" s="95"/>
    </row>
    <row r="160" spans="3:18" s="67" customFormat="1">
      <c r="J160" s="95"/>
      <c r="K160" s="95"/>
      <c r="L160" s="95"/>
      <c r="M160" s="95"/>
      <c r="N160" s="95"/>
      <c r="O160" s="95"/>
      <c r="P160" s="95"/>
      <c r="Q160" s="95"/>
      <c r="R160" s="95"/>
    </row>
    <row r="161" spans="10:18" s="67" customFormat="1">
      <c r="J161" s="95"/>
      <c r="K161" s="95"/>
      <c r="L161" s="95"/>
      <c r="M161" s="95"/>
      <c r="N161" s="95"/>
      <c r="O161" s="95"/>
      <c r="P161" s="95"/>
      <c r="Q161" s="95"/>
      <c r="R161" s="95"/>
    </row>
    <row r="162" spans="10:18" s="67" customFormat="1">
      <c r="J162" s="95"/>
      <c r="K162" s="95"/>
      <c r="L162" s="95"/>
      <c r="M162" s="95"/>
      <c r="N162" s="95"/>
      <c r="O162" s="95"/>
      <c r="P162" s="95"/>
      <c r="Q162" s="95"/>
      <c r="R162" s="95"/>
    </row>
    <row r="163" spans="10:18" s="67" customFormat="1">
      <c r="J163" s="95"/>
      <c r="K163" s="95"/>
      <c r="L163" s="95"/>
      <c r="M163" s="95"/>
      <c r="N163" s="95"/>
      <c r="O163" s="95"/>
      <c r="P163" s="95"/>
      <c r="Q163" s="95"/>
      <c r="R163" s="95"/>
    </row>
    <row r="164" spans="10:18" s="67" customFormat="1">
      <c r="J164" s="95"/>
      <c r="K164" s="95"/>
      <c r="L164" s="95"/>
      <c r="M164" s="95"/>
      <c r="N164" s="95"/>
      <c r="O164" s="95"/>
      <c r="P164" s="95"/>
      <c r="Q164" s="95"/>
      <c r="R164" s="95"/>
    </row>
    <row r="165" spans="10:18" s="67" customFormat="1">
      <c r="J165" s="95"/>
      <c r="K165" s="95"/>
      <c r="L165" s="95"/>
      <c r="M165" s="95"/>
      <c r="N165" s="95"/>
      <c r="O165" s="95"/>
      <c r="P165" s="95"/>
      <c r="Q165" s="95"/>
      <c r="R165" s="95"/>
    </row>
    <row r="166" spans="10:18" s="67" customFormat="1">
      <c r="J166" s="95"/>
      <c r="K166" s="95"/>
      <c r="L166" s="95"/>
      <c r="M166" s="95"/>
      <c r="N166" s="95"/>
      <c r="O166" s="95"/>
      <c r="P166" s="95"/>
      <c r="Q166" s="95"/>
      <c r="R166" s="95"/>
    </row>
    <row r="167" spans="10:18" s="67" customFormat="1">
      <c r="J167" s="95"/>
      <c r="K167" s="95"/>
      <c r="L167" s="95"/>
      <c r="M167" s="95"/>
      <c r="N167" s="95"/>
      <c r="O167" s="95"/>
      <c r="P167" s="95"/>
      <c r="Q167" s="95"/>
      <c r="R167" s="95"/>
    </row>
    <row r="168" spans="10:18" s="67" customFormat="1">
      <c r="J168" s="95"/>
      <c r="K168" s="95"/>
      <c r="L168" s="95"/>
      <c r="M168" s="95"/>
      <c r="N168" s="95"/>
      <c r="O168" s="95"/>
      <c r="P168" s="95"/>
      <c r="Q168" s="95"/>
      <c r="R168" s="95"/>
    </row>
    <row r="169" spans="10:18" s="67" customFormat="1">
      <c r="J169" s="95"/>
      <c r="K169" s="95"/>
      <c r="L169" s="95"/>
      <c r="M169" s="95"/>
      <c r="N169" s="95"/>
      <c r="O169" s="95"/>
      <c r="P169" s="95"/>
      <c r="Q169" s="95"/>
      <c r="R169" s="95"/>
    </row>
    <row r="170" spans="10:18" s="67" customFormat="1">
      <c r="J170" s="95"/>
      <c r="K170" s="95"/>
      <c r="L170" s="95"/>
      <c r="M170" s="95"/>
      <c r="N170" s="95"/>
      <c r="O170" s="95"/>
      <c r="P170" s="95"/>
      <c r="Q170" s="95"/>
      <c r="R170" s="95"/>
    </row>
    <row r="171" spans="10:18" s="67" customFormat="1">
      <c r="J171" s="95"/>
      <c r="K171" s="95"/>
      <c r="L171" s="95"/>
      <c r="M171" s="95"/>
      <c r="N171" s="95"/>
      <c r="O171" s="95"/>
      <c r="P171" s="95"/>
      <c r="Q171" s="95"/>
      <c r="R171" s="95"/>
    </row>
    <row r="172" spans="10:18" s="67" customFormat="1">
      <c r="J172" s="95"/>
      <c r="K172" s="95"/>
      <c r="L172" s="95"/>
      <c r="M172" s="95"/>
      <c r="N172" s="95"/>
      <c r="O172" s="95"/>
      <c r="P172" s="95"/>
      <c r="Q172" s="95"/>
      <c r="R172" s="95"/>
    </row>
    <row r="173" spans="10:18" s="67" customFormat="1">
      <c r="J173" s="95"/>
      <c r="K173" s="95"/>
      <c r="L173" s="95"/>
      <c r="M173" s="95"/>
      <c r="N173" s="95"/>
      <c r="O173" s="95"/>
      <c r="P173" s="95"/>
      <c r="Q173" s="95"/>
      <c r="R173" s="95"/>
    </row>
    <row r="174" spans="10:18" s="67" customFormat="1">
      <c r="J174" s="95"/>
      <c r="K174" s="95"/>
      <c r="L174" s="95"/>
      <c r="M174" s="95"/>
      <c r="N174" s="95"/>
      <c r="O174" s="95"/>
      <c r="P174" s="95"/>
      <c r="Q174" s="95"/>
      <c r="R174" s="95"/>
    </row>
    <row r="175" spans="10:18" s="67" customFormat="1">
      <c r="J175" s="95"/>
      <c r="K175" s="95"/>
      <c r="L175" s="95"/>
      <c r="M175" s="95"/>
      <c r="N175" s="95"/>
      <c r="O175" s="95"/>
      <c r="P175" s="95"/>
      <c r="Q175" s="95"/>
      <c r="R175" s="95"/>
    </row>
    <row r="176" spans="10:18" s="67" customFormat="1">
      <c r="J176" s="95"/>
      <c r="K176" s="95"/>
      <c r="L176" s="95"/>
      <c r="M176" s="95"/>
      <c r="N176" s="95"/>
      <c r="O176" s="95"/>
      <c r="P176" s="95"/>
      <c r="Q176" s="95"/>
      <c r="R176" s="95"/>
    </row>
    <row r="177" spans="10:18" s="67" customFormat="1">
      <c r="J177" s="95"/>
      <c r="K177" s="95"/>
      <c r="L177" s="95"/>
      <c r="M177" s="95"/>
      <c r="N177" s="95"/>
      <c r="O177" s="95"/>
      <c r="P177" s="95"/>
      <c r="Q177" s="95"/>
      <c r="R177" s="95"/>
    </row>
    <row r="178" spans="10:18" s="67" customFormat="1">
      <c r="J178" s="95"/>
      <c r="K178" s="95"/>
      <c r="L178" s="95"/>
      <c r="M178" s="95"/>
      <c r="N178" s="95"/>
      <c r="O178" s="95"/>
      <c r="P178" s="95"/>
      <c r="Q178" s="95"/>
      <c r="R178" s="95"/>
    </row>
    <row r="179" spans="10:18" s="67" customFormat="1">
      <c r="J179" s="95"/>
      <c r="K179" s="95"/>
      <c r="L179" s="95"/>
      <c r="M179" s="95"/>
      <c r="N179" s="95"/>
      <c r="O179" s="95"/>
      <c r="P179" s="95"/>
      <c r="Q179" s="95"/>
      <c r="R179" s="95"/>
    </row>
    <row r="180" spans="10:18" s="67" customFormat="1">
      <c r="J180" s="95"/>
      <c r="K180" s="95"/>
      <c r="L180" s="95"/>
      <c r="M180" s="95"/>
      <c r="N180" s="95"/>
      <c r="O180" s="95"/>
      <c r="P180" s="95"/>
      <c r="Q180" s="95"/>
      <c r="R180" s="95"/>
    </row>
    <row r="181" spans="10:18" s="67" customFormat="1">
      <c r="J181" s="95"/>
      <c r="K181" s="95"/>
      <c r="L181" s="95"/>
      <c r="M181" s="95"/>
      <c r="N181" s="95"/>
      <c r="O181" s="95"/>
      <c r="P181" s="95"/>
      <c r="Q181" s="95"/>
      <c r="R181" s="95"/>
    </row>
    <row r="182" spans="10:18" s="67" customFormat="1">
      <c r="J182" s="95"/>
      <c r="K182" s="95"/>
      <c r="L182" s="95"/>
      <c r="M182" s="95"/>
      <c r="N182" s="95"/>
      <c r="O182" s="95"/>
      <c r="P182" s="95"/>
      <c r="Q182" s="95"/>
      <c r="R182" s="95"/>
    </row>
    <row r="183" spans="10:18" s="67" customFormat="1">
      <c r="J183" s="95"/>
      <c r="K183" s="95"/>
      <c r="L183" s="95"/>
      <c r="M183" s="95"/>
      <c r="N183" s="95"/>
      <c r="O183" s="95"/>
      <c r="P183" s="95"/>
      <c r="Q183" s="95"/>
      <c r="R183" s="95"/>
    </row>
    <row r="184" spans="10:18" s="67" customFormat="1">
      <c r="J184" s="95"/>
      <c r="K184" s="95"/>
      <c r="L184" s="95"/>
      <c r="M184" s="95"/>
      <c r="N184" s="95"/>
      <c r="O184" s="95"/>
      <c r="P184" s="95"/>
      <c r="Q184" s="95"/>
      <c r="R184" s="95"/>
    </row>
    <row r="185" spans="10:18" s="67" customFormat="1">
      <c r="J185" s="95"/>
      <c r="K185" s="95"/>
      <c r="L185" s="95"/>
      <c r="M185" s="95"/>
      <c r="N185" s="95"/>
      <c r="O185" s="95"/>
      <c r="P185" s="95"/>
      <c r="Q185" s="95"/>
      <c r="R185" s="95"/>
    </row>
    <row r="186" spans="10:18" s="67" customFormat="1">
      <c r="J186" s="95"/>
      <c r="K186" s="95"/>
      <c r="L186" s="95"/>
      <c r="M186" s="95"/>
      <c r="N186" s="95"/>
      <c r="O186" s="95"/>
      <c r="P186" s="95"/>
      <c r="Q186" s="95"/>
      <c r="R186" s="95"/>
    </row>
    <row r="187" spans="10:18" s="67" customFormat="1">
      <c r="J187" s="95"/>
      <c r="K187" s="95"/>
      <c r="L187" s="95"/>
      <c r="M187" s="95"/>
      <c r="N187" s="95"/>
      <c r="O187" s="95"/>
      <c r="P187" s="95"/>
      <c r="Q187" s="95"/>
      <c r="R187" s="95"/>
    </row>
    <row r="188" spans="10:18" s="67" customFormat="1">
      <c r="J188" s="95"/>
      <c r="K188" s="95"/>
      <c r="L188" s="95"/>
      <c r="M188" s="95"/>
      <c r="N188" s="95"/>
      <c r="O188" s="95"/>
      <c r="P188" s="95"/>
      <c r="Q188" s="95"/>
      <c r="R188" s="95"/>
    </row>
    <row r="189" spans="10:18" s="67" customFormat="1">
      <c r="J189" s="95"/>
      <c r="K189" s="95"/>
      <c r="L189" s="95"/>
      <c r="M189" s="95"/>
      <c r="N189" s="95"/>
      <c r="O189" s="95"/>
      <c r="P189" s="95"/>
      <c r="Q189" s="95"/>
      <c r="R189" s="95"/>
    </row>
    <row r="190" spans="10:18" s="67" customFormat="1">
      <c r="J190" s="95"/>
      <c r="K190" s="95"/>
      <c r="L190" s="95"/>
      <c r="M190" s="95"/>
      <c r="N190" s="95"/>
      <c r="O190" s="95"/>
      <c r="P190" s="95"/>
      <c r="Q190" s="95"/>
      <c r="R190" s="95"/>
    </row>
    <row r="191" spans="10:18" s="67" customFormat="1">
      <c r="J191" s="95"/>
      <c r="K191" s="95"/>
      <c r="L191" s="95"/>
      <c r="M191" s="95"/>
      <c r="N191" s="95"/>
      <c r="O191" s="95"/>
      <c r="P191" s="95"/>
      <c r="Q191" s="95"/>
      <c r="R191" s="95"/>
    </row>
    <row r="192" spans="10:18" s="67" customFormat="1">
      <c r="J192" s="95"/>
      <c r="K192" s="95"/>
      <c r="L192" s="95"/>
      <c r="M192" s="95"/>
      <c r="N192" s="95"/>
      <c r="O192" s="95"/>
      <c r="P192" s="95"/>
      <c r="Q192" s="95"/>
      <c r="R192" s="95"/>
    </row>
    <row r="193" spans="10:18" s="67" customFormat="1">
      <c r="J193" s="95"/>
      <c r="K193" s="95"/>
      <c r="L193" s="95"/>
      <c r="M193" s="95"/>
      <c r="N193" s="95"/>
      <c r="O193" s="95"/>
      <c r="P193" s="95"/>
      <c r="Q193" s="95"/>
      <c r="R193" s="95"/>
    </row>
    <row r="194" spans="10:18" s="67" customFormat="1">
      <c r="J194" s="95"/>
      <c r="K194" s="95"/>
      <c r="L194" s="95"/>
      <c r="M194" s="95"/>
      <c r="N194" s="95"/>
      <c r="O194" s="95"/>
      <c r="P194" s="95"/>
      <c r="Q194" s="95"/>
      <c r="R194" s="95"/>
    </row>
    <row r="195" spans="10:18" s="67" customFormat="1">
      <c r="J195" s="95"/>
      <c r="K195" s="95"/>
      <c r="L195" s="95"/>
      <c r="M195" s="95"/>
      <c r="N195" s="95"/>
      <c r="O195" s="95"/>
      <c r="P195" s="95"/>
      <c r="Q195" s="95"/>
      <c r="R195" s="95"/>
    </row>
    <row r="196" spans="10:18" s="67" customFormat="1">
      <c r="J196" s="95"/>
      <c r="K196" s="95"/>
      <c r="L196" s="95"/>
      <c r="M196" s="95"/>
      <c r="N196" s="95"/>
      <c r="O196" s="95"/>
      <c r="P196" s="95"/>
      <c r="Q196" s="95"/>
      <c r="R196" s="95"/>
    </row>
    <row r="197" spans="10:18" s="67" customFormat="1">
      <c r="J197" s="95"/>
      <c r="K197" s="95"/>
      <c r="L197" s="95"/>
      <c r="M197" s="95"/>
      <c r="N197" s="95"/>
      <c r="O197" s="95"/>
      <c r="P197" s="95"/>
      <c r="Q197" s="95"/>
      <c r="R197" s="95"/>
    </row>
    <row r="198" spans="10:18" s="67" customFormat="1">
      <c r="J198" s="95"/>
      <c r="K198" s="95"/>
      <c r="L198" s="95"/>
      <c r="M198" s="95"/>
      <c r="N198" s="95"/>
      <c r="O198" s="95"/>
      <c r="P198" s="95"/>
      <c r="Q198" s="95"/>
      <c r="R198" s="95"/>
    </row>
    <row r="199" spans="10:18" s="67" customFormat="1">
      <c r="J199" s="95"/>
      <c r="K199" s="95"/>
      <c r="L199" s="95"/>
      <c r="M199" s="95"/>
      <c r="N199" s="95"/>
      <c r="O199" s="95"/>
      <c r="P199" s="95"/>
      <c r="Q199" s="95"/>
      <c r="R199" s="95"/>
    </row>
    <row r="200" spans="10:18" s="67" customFormat="1">
      <c r="J200" s="95"/>
      <c r="K200" s="95"/>
      <c r="L200" s="95"/>
      <c r="M200" s="95"/>
      <c r="N200" s="95"/>
      <c r="O200" s="95"/>
      <c r="P200" s="95"/>
      <c r="Q200" s="95"/>
      <c r="R200" s="95"/>
    </row>
    <row r="201" spans="10:18" s="67" customFormat="1">
      <c r="J201" s="95"/>
      <c r="K201" s="95"/>
      <c r="L201" s="95"/>
      <c r="M201" s="95"/>
      <c r="N201" s="95"/>
      <c r="O201" s="95"/>
      <c r="P201" s="95"/>
      <c r="Q201" s="95"/>
      <c r="R201" s="95"/>
    </row>
    <row r="202" spans="10:18" s="67" customFormat="1">
      <c r="J202" s="95"/>
      <c r="K202" s="95"/>
      <c r="L202" s="95"/>
      <c r="M202" s="95"/>
      <c r="N202" s="95"/>
      <c r="O202" s="95"/>
      <c r="P202" s="95"/>
      <c r="Q202" s="95"/>
      <c r="R202" s="95"/>
    </row>
    <row r="203" spans="10:18" s="67" customFormat="1">
      <c r="J203" s="95"/>
      <c r="K203" s="95"/>
      <c r="L203" s="95"/>
      <c r="M203" s="95"/>
      <c r="N203" s="95"/>
      <c r="O203" s="95"/>
      <c r="P203" s="95"/>
      <c r="Q203" s="95"/>
      <c r="R203" s="95"/>
    </row>
    <row r="204" spans="10:18" s="67" customFormat="1">
      <c r="J204" s="95"/>
      <c r="K204" s="95"/>
      <c r="L204" s="95"/>
      <c r="M204" s="95"/>
      <c r="N204" s="95"/>
      <c r="O204" s="95"/>
      <c r="P204" s="95"/>
      <c r="Q204" s="95"/>
      <c r="R204" s="95"/>
    </row>
    <row r="205" spans="10:18" s="67" customFormat="1">
      <c r="J205" s="95"/>
      <c r="K205" s="95"/>
      <c r="L205" s="95"/>
      <c r="M205" s="95"/>
      <c r="N205" s="95"/>
      <c r="O205" s="95"/>
      <c r="P205" s="95"/>
      <c r="Q205" s="95"/>
      <c r="R205" s="95"/>
    </row>
    <row r="206" spans="10:18" s="67" customFormat="1">
      <c r="J206" s="95"/>
      <c r="K206" s="95"/>
      <c r="L206" s="95"/>
      <c r="M206" s="95"/>
      <c r="N206" s="95"/>
      <c r="O206" s="95"/>
      <c r="P206" s="95"/>
      <c r="Q206" s="95"/>
      <c r="R206" s="95"/>
    </row>
    <row r="207" spans="10:18" s="67" customFormat="1">
      <c r="J207" s="95"/>
      <c r="K207" s="95"/>
      <c r="L207" s="95"/>
      <c r="M207" s="95"/>
      <c r="N207" s="95"/>
      <c r="O207" s="95"/>
      <c r="P207" s="95"/>
      <c r="Q207" s="95"/>
      <c r="R207" s="95"/>
    </row>
    <row r="208" spans="10:18" s="67" customFormat="1">
      <c r="J208" s="95"/>
      <c r="K208" s="95"/>
      <c r="L208" s="95"/>
      <c r="M208" s="95"/>
      <c r="N208" s="95"/>
      <c r="O208" s="95"/>
      <c r="P208" s="95"/>
      <c r="Q208" s="95"/>
      <c r="R208" s="95"/>
    </row>
    <row r="209" spans="10:18" s="67" customFormat="1">
      <c r="J209" s="95"/>
      <c r="K209" s="95"/>
      <c r="L209" s="95"/>
      <c r="M209" s="95"/>
      <c r="N209" s="95"/>
      <c r="O209" s="95"/>
      <c r="P209" s="95"/>
      <c r="Q209" s="95"/>
      <c r="R209" s="95"/>
    </row>
    <row r="210" spans="10:18" s="67" customFormat="1">
      <c r="J210" s="95"/>
      <c r="K210" s="95"/>
      <c r="L210" s="95"/>
      <c r="M210" s="95"/>
      <c r="N210" s="95"/>
      <c r="O210" s="95"/>
      <c r="P210" s="95"/>
      <c r="Q210" s="95"/>
      <c r="R210" s="95"/>
    </row>
    <row r="211" spans="10:18" s="67" customFormat="1">
      <c r="J211" s="95"/>
      <c r="K211" s="95"/>
      <c r="L211" s="95"/>
      <c r="M211" s="95"/>
      <c r="N211" s="95"/>
      <c r="O211" s="95"/>
      <c r="P211" s="95"/>
      <c r="Q211" s="95"/>
      <c r="R211" s="95"/>
    </row>
    <row r="212" spans="10:18" s="67" customFormat="1">
      <c r="J212" s="95"/>
      <c r="K212" s="95"/>
      <c r="L212" s="95"/>
      <c r="M212" s="95"/>
      <c r="N212" s="95"/>
      <c r="O212" s="95"/>
      <c r="P212" s="95"/>
      <c r="Q212" s="95"/>
      <c r="R212" s="95"/>
    </row>
    <row r="213" spans="10:18" s="67" customFormat="1">
      <c r="J213" s="95"/>
      <c r="K213" s="95"/>
      <c r="L213" s="95"/>
      <c r="M213" s="95"/>
      <c r="N213" s="95"/>
      <c r="O213" s="95"/>
      <c r="P213" s="95"/>
      <c r="Q213" s="95"/>
      <c r="R213" s="95"/>
    </row>
    <row r="214" spans="10:18" s="67" customFormat="1">
      <c r="J214" s="95"/>
      <c r="K214" s="95"/>
      <c r="L214" s="95"/>
      <c r="M214" s="95"/>
      <c r="N214" s="95"/>
      <c r="O214" s="95"/>
      <c r="P214" s="95"/>
      <c r="Q214" s="95"/>
      <c r="R214" s="95"/>
    </row>
    <row r="215" spans="10:18" s="67" customFormat="1">
      <c r="J215" s="95"/>
      <c r="K215" s="95"/>
      <c r="L215" s="95"/>
      <c r="M215" s="95"/>
      <c r="N215" s="95"/>
      <c r="O215" s="95"/>
      <c r="P215" s="95"/>
      <c r="Q215" s="95"/>
      <c r="R215" s="95"/>
    </row>
    <row r="216" spans="10:18" s="67" customFormat="1">
      <c r="J216" s="95"/>
      <c r="K216" s="95"/>
      <c r="L216" s="95"/>
      <c r="M216" s="95"/>
      <c r="N216" s="95"/>
      <c r="O216" s="95"/>
      <c r="P216" s="95"/>
      <c r="Q216" s="95"/>
      <c r="R216" s="95"/>
    </row>
    <row r="217" spans="10:18" s="67" customFormat="1">
      <c r="J217" s="95"/>
      <c r="K217" s="95"/>
      <c r="L217" s="95"/>
      <c r="M217" s="95"/>
      <c r="N217" s="95"/>
      <c r="O217" s="95"/>
      <c r="P217" s="95"/>
      <c r="Q217" s="95"/>
      <c r="R217" s="95"/>
    </row>
    <row r="218" spans="10:18" s="67" customFormat="1">
      <c r="J218" s="95"/>
      <c r="K218" s="95"/>
      <c r="L218" s="95"/>
      <c r="M218" s="95"/>
      <c r="N218" s="95"/>
      <c r="O218" s="95"/>
      <c r="P218" s="95"/>
      <c r="Q218" s="95"/>
      <c r="R218" s="95"/>
    </row>
    <row r="219" spans="10:18" s="67" customFormat="1">
      <c r="J219" s="95"/>
      <c r="K219" s="95"/>
      <c r="L219" s="95"/>
      <c r="M219" s="95"/>
      <c r="N219" s="95"/>
      <c r="O219" s="95"/>
      <c r="P219" s="95"/>
      <c r="Q219" s="95"/>
      <c r="R219" s="95"/>
    </row>
    <row r="220" spans="10:18" s="67" customFormat="1">
      <c r="J220" s="95"/>
      <c r="K220" s="95"/>
      <c r="L220" s="95"/>
      <c r="M220" s="95"/>
      <c r="N220" s="95"/>
      <c r="O220" s="95"/>
      <c r="P220" s="95"/>
      <c r="Q220" s="95"/>
      <c r="R220" s="95"/>
    </row>
    <row r="221" spans="10:18" s="67" customFormat="1">
      <c r="J221" s="95"/>
      <c r="K221" s="95"/>
      <c r="L221" s="95"/>
      <c r="M221" s="95"/>
      <c r="N221" s="95"/>
      <c r="O221" s="95"/>
      <c r="P221" s="95"/>
      <c r="Q221" s="95"/>
      <c r="R221" s="95"/>
    </row>
    <row r="222" spans="10:18" s="67" customFormat="1">
      <c r="J222" s="95"/>
      <c r="K222" s="95"/>
      <c r="L222" s="95"/>
      <c r="M222" s="95"/>
      <c r="N222" s="95"/>
      <c r="O222" s="95"/>
      <c r="P222" s="95"/>
      <c r="Q222" s="95"/>
      <c r="R222" s="95"/>
    </row>
    <row r="223" spans="10:18" s="67" customFormat="1">
      <c r="J223" s="95"/>
      <c r="K223" s="95"/>
      <c r="L223" s="95"/>
      <c r="M223" s="95"/>
      <c r="N223" s="95"/>
      <c r="O223" s="95"/>
      <c r="P223" s="95"/>
      <c r="Q223" s="95"/>
      <c r="R223" s="95"/>
    </row>
    <row r="224" spans="10:18" s="67" customFormat="1">
      <c r="J224" s="95"/>
      <c r="K224" s="95"/>
      <c r="L224" s="95"/>
      <c r="M224" s="95"/>
      <c r="N224" s="95"/>
      <c r="O224" s="95"/>
      <c r="P224" s="95"/>
      <c r="Q224" s="95"/>
      <c r="R224" s="95"/>
    </row>
    <row r="225" spans="10:18" s="67" customFormat="1">
      <c r="J225" s="95"/>
      <c r="K225" s="95"/>
      <c r="L225" s="95"/>
      <c r="M225" s="95"/>
      <c r="N225" s="95"/>
      <c r="O225" s="95"/>
      <c r="P225" s="95"/>
      <c r="Q225" s="95"/>
      <c r="R225" s="95"/>
    </row>
    <row r="226" spans="10:18" s="67" customFormat="1">
      <c r="J226" s="95"/>
      <c r="K226" s="95"/>
      <c r="L226" s="95"/>
      <c r="M226" s="95"/>
      <c r="N226" s="95"/>
      <c r="O226" s="95"/>
      <c r="P226" s="95"/>
      <c r="Q226" s="95"/>
      <c r="R226" s="95"/>
    </row>
    <row r="227" spans="10:18" s="67" customFormat="1">
      <c r="J227" s="95"/>
      <c r="K227" s="95"/>
      <c r="L227" s="95"/>
      <c r="M227" s="95"/>
      <c r="N227" s="95"/>
      <c r="O227" s="95"/>
      <c r="P227" s="95"/>
      <c r="Q227" s="95"/>
      <c r="R227" s="95"/>
    </row>
    <row r="228" spans="10:18" s="67" customFormat="1">
      <c r="J228" s="95"/>
      <c r="K228" s="95"/>
      <c r="L228" s="95"/>
      <c r="M228" s="95"/>
      <c r="N228" s="95"/>
      <c r="O228" s="95"/>
      <c r="P228" s="95"/>
      <c r="Q228" s="95"/>
      <c r="R228" s="95"/>
    </row>
    <row r="229" spans="10:18" s="67" customFormat="1">
      <c r="J229" s="95"/>
      <c r="K229" s="95"/>
      <c r="L229" s="95"/>
      <c r="M229" s="95"/>
      <c r="N229" s="95"/>
      <c r="O229" s="95"/>
      <c r="P229" s="95"/>
      <c r="Q229" s="95"/>
      <c r="R229" s="95"/>
    </row>
    <row r="230" spans="10:18" s="67" customFormat="1">
      <c r="J230" s="95"/>
      <c r="K230" s="95"/>
      <c r="L230" s="95"/>
      <c r="M230" s="95"/>
      <c r="N230" s="95"/>
      <c r="O230" s="95"/>
      <c r="P230" s="95"/>
      <c r="Q230" s="95"/>
      <c r="R230" s="95"/>
    </row>
    <row r="231" spans="10:18" s="67" customFormat="1">
      <c r="J231" s="95"/>
      <c r="K231" s="95"/>
      <c r="L231" s="95"/>
      <c r="M231" s="95"/>
      <c r="N231" s="95"/>
      <c r="O231" s="95"/>
      <c r="P231" s="95"/>
      <c r="Q231" s="95"/>
      <c r="R231" s="95"/>
    </row>
    <row r="232" spans="10:18" s="67" customFormat="1">
      <c r="J232" s="95"/>
      <c r="K232" s="95"/>
      <c r="L232" s="95"/>
      <c r="M232" s="95"/>
      <c r="N232" s="95"/>
      <c r="O232" s="95"/>
      <c r="P232" s="95"/>
      <c r="Q232" s="95"/>
      <c r="R232" s="95"/>
    </row>
    <row r="233" spans="10:18" s="67" customFormat="1">
      <c r="J233" s="95"/>
      <c r="K233" s="95"/>
      <c r="L233" s="95"/>
      <c r="M233" s="95"/>
      <c r="N233" s="95"/>
      <c r="O233" s="95"/>
      <c r="P233" s="95"/>
      <c r="Q233" s="95"/>
      <c r="R233" s="95"/>
    </row>
    <row r="234" spans="10:18" s="67" customFormat="1">
      <c r="J234" s="95"/>
      <c r="K234" s="95"/>
      <c r="L234" s="95"/>
      <c r="M234" s="95"/>
      <c r="N234" s="95"/>
      <c r="O234" s="95"/>
      <c r="P234" s="95"/>
      <c r="Q234" s="95"/>
      <c r="R234" s="95"/>
    </row>
    <row r="235" spans="10:18" s="67" customFormat="1">
      <c r="J235" s="95"/>
      <c r="K235" s="95"/>
      <c r="L235" s="95"/>
      <c r="M235" s="95"/>
      <c r="N235" s="95"/>
      <c r="O235" s="95"/>
      <c r="P235" s="95"/>
      <c r="Q235" s="95"/>
      <c r="R235" s="95"/>
    </row>
    <row r="236" spans="10:18" s="67" customFormat="1">
      <c r="J236" s="95"/>
      <c r="K236" s="95"/>
      <c r="L236" s="95"/>
      <c r="M236" s="95"/>
      <c r="N236" s="95"/>
      <c r="O236" s="95"/>
      <c r="P236" s="95"/>
      <c r="Q236" s="95"/>
      <c r="R236" s="95"/>
    </row>
    <row r="237" spans="10:18" s="67" customFormat="1">
      <c r="J237" s="95"/>
      <c r="K237" s="95"/>
      <c r="L237" s="95"/>
      <c r="M237" s="95"/>
      <c r="N237" s="95"/>
      <c r="O237" s="95"/>
      <c r="P237" s="95"/>
      <c r="Q237" s="95"/>
      <c r="R237" s="95"/>
    </row>
    <row r="238" spans="10:18" s="67" customFormat="1">
      <c r="J238" s="95"/>
      <c r="K238" s="95"/>
      <c r="L238" s="95"/>
      <c r="M238" s="95"/>
      <c r="N238" s="95"/>
      <c r="O238" s="95"/>
      <c r="P238" s="95"/>
      <c r="Q238" s="95"/>
      <c r="R238" s="95"/>
    </row>
    <row r="239" spans="10:18" s="67" customFormat="1">
      <c r="J239" s="95"/>
      <c r="K239" s="95"/>
      <c r="L239" s="95"/>
      <c r="M239" s="95"/>
      <c r="N239" s="95"/>
      <c r="O239" s="95"/>
      <c r="P239" s="95"/>
      <c r="Q239" s="95"/>
      <c r="R239" s="95"/>
    </row>
    <row r="240" spans="10:18" s="67" customFormat="1">
      <c r="J240" s="95"/>
      <c r="K240" s="95"/>
      <c r="L240" s="95"/>
      <c r="M240" s="95"/>
      <c r="N240" s="95"/>
      <c r="O240" s="95"/>
      <c r="P240" s="95"/>
      <c r="Q240" s="95"/>
      <c r="R240" s="95"/>
    </row>
    <row r="241" spans="10:18" s="67" customFormat="1">
      <c r="J241" s="95"/>
      <c r="K241" s="95"/>
      <c r="L241" s="95"/>
      <c r="M241" s="95"/>
      <c r="N241" s="95"/>
      <c r="O241" s="95"/>
      <c r="P241" s="95"/>
      <c r="Q241" s="95"/>
      <c r="R241" s="95"/>
    </row>
    <row r="242" spans="10:18" s="67" customFormat="1"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10:18" s="67" customFormat="1">
      <c r="J243" s="95"/>
      <c r="K243" s="95"/>
      <c r="L243" s="95"/>
      <c r="M243" s="95"/>
      <c r="N243" s="95"/>
      <c r="O243" s="95"/>
      <c r="P243" s="95"/>
      <c r="Q243" s="95"/>
      <c r="R243" s="95"/>
    </row>
    <row r="244" spans="10:18" s="67" customFormat="1">
      <c r="J244" s="95"/>
      <c r="K244" s="95"/>
      <c r="L244" s="95"/>
      <c r="M244" s="95"/>
      <c r="N244" s="95"/>
      <c r="O244" s="95"/>
      <c r="P244" s="95"/>
      <c r="Q244" s="95"/>
      <c r="R244" s="95"/>
    </row>
    <row r="245" spans="10:18" s="67" customFormat="1">
      <c r="J245" s="95"/>
      <c r="K245" s="95"/>
      <c r="L245" s="95"/>
      <c r="M245" s="95"/>
      <c r="N245" s="95"/>
      <c r="O245" s="95"/>
      <c r="P245" s="95"/>
      <c r="Q245" s="95"/>
      <c r="R245" s="95"/>
    </row>
    <row r="246" spans="10:18" s="67" customFormat="1">
      <c r="J246" s="95"/>
      <c r="K246" s="95"/>
      <c r="L246" s="95"/>
      <c r="M246" s="95"/>
      <c r="N246" s="95"/>
      <c r="O246" s="95"/>
      <c r="P246" s="95"/>
      <c r="Q246" s="95"/>
      <c r="R246" s="95"/>
    </row>
    <row r="247" spans="10:18" s="67" customFormat="1">
      <c r="J247" s="95"/>
      <c r="K247" s="95"/>
      <c r="L247" s="95"/>
      <c r="M247" s="95"/>
      <c r="N247" s="95"/>
      <c r="O247" s="95"/>
      <c r="P247" s="95"/>
      <c r="Q247" s="95"/>
      <c r="R247" s="95"/>
    </row>
    <row r="248" spans="10:18" s="67" customFormat="1">
      <c r="J248" s="95"/>
      <c r="K248" s="95"/>
      <c r="L248" s="95"/>
      <c r="M248" s="95"/>
      <c r="N248" s="95"/>
      <c r="O248" s="95"/>
      <c r="P248" s="95"/>
      <c r="Q248" s="95"/>
      <c r="R248" s="95"/>
    </row>
    <row r="249" spans="10:18" s="67" customFormat="1">
      <c r="J249" s="95"/>
      <c r="K249" s="95"/>
      <c r="L249" s="95"/>
      <c r="M249" s="95"/>
      <c r="N249" s="95"/>
      <c r="O249" s="95"/>
      <c r="P249" s="95"/>
      <c r="Q249" s="95"/>
      <c r="R249" s="95"/>
    </row>
    <row r="250" spans="10:18" s="67" customFormat="1">
      <c r="J250" s="95"/>
      <c r="K250" s="95"/>
      <c r="L250" s="95"/>
      <c r="M250" s="95"/>
      <c r="N250" s="95"/>
      <c r="O250" s="95"/>
      <c r="P250" s="95"/>
      <c r="Q250" s="95"/>
      <c r="R250" s="95"/>
    </row>
    <row r="251" spans="10:18" s="67" customFormat="1">
      <c r="J251" s="95"/>
      <c r="K251" s="95"/>
      <c r="L251" s="95"/>
      <c r="M251" s="95"/>
      <c r="N251" s="95"/>
      <c r="O251" s="95"/>
      <c r="P251" s="95"/>
      <c r="Q251" s="95"/>
      <c r="R251" s="95"/>
    </row>
    <row r="252" spans="10:18" s="67" customFormat="1">
      <c r="J252" s="95"/>
      <c r="K252" s="95"/>
      <c r="L252" s="95"/>
      <c r="M252" s="95"/>
      <c r="N252" s="95"/>
      <c r="O252" s="95"/>
      <c r="P252" s="95"/>
      <c r="Q252" s="95"/>
      <c r="R252" s="95"/>
    </row>
    <row r="253" spans="10:18" s="67" customFormat="1">
      <c r="J253" s="95"/>
      <c r="K253" s="95"/>
      <c r="L253" s="95"/>
      <c r="M253" s="95"/>
      <c r="N253" s="95"/>
      <c r="O253" s="95"/>
      <c r="P253" s="95"/>
      <c r="Q253" s="95"/>
      <c r="R253" s="95"/>
    </row>
    <row r="254" spans="10:18" s="67" customFormat="1">
      <c r="J254" s="95"/>
      <c r="K254" s="95"/>
      <c r="L254" s="95"/>
      <c r="M254" s="95"/>
      <c r="N254" s="95"/>
      <c r="O254" s="95"/>
      <c r="P254" s="95"/>
      <c r="Q254" s="95"/>
      <c r="R254" s="95"/>
    </row>
    <row r="255" spans="10:18" s="67" customFormat="1">
      <c r="J255" s="95"/>
      <c r="K255" s="95"/>
      <c r="L255" s="95"/>
      <c r="M255" s="95"/>
      <c r="N255" s="95"/>
      <c r="O255" s="95"/>
      <c r="P255" s="95"/>
      <c r="Q255" s="95"/>
      <c r="R255" s="95"/>
    </row>
    <row r="256" spans="10:18" s="67" customFormat="1">
      <c r="J256" s="95"/>
      <c r="K256" s="95"/>
      <c r="L256" s="95"/>
      <c r="M256" s="95"/>
      <c r="N256" s="95"/>
      <c r="O256" s="95"/>
      <c r="P256" s="95"/>
      <c r="Q256" s="95"/>
      <c r="R256" s="95"/>
    </row>
    <row r="257" spans="10:18" s="67" customFormat="1">
      <c r="J257" s="95"/>
      <c r="K257" s="95"/>
      <c r="L257" s="95"/>
      <c r="M257" s="95"/>
      <c r="N257" s="95"/>
      <c r="O257" s="95"/>
      <c r="P257" s="95"/>
      <c r="Q257" s="95"/>
      <c r="R257" s="95"/>
    </row>
    <row r="258" spans="10:18" s="67" customFormat="1">
      <c r="J258" s="95"/>
      <c r="K258" s="95"/>
      <c r="L258" s="95"/>
      <c r="M258" s="95"/>
      <c r="N258" s="95"/>
      <c r="O258" s="95"/>
      <c r="P258" s="95"/>
      <c r="Q258" s="95"/>
      <c r="R258" s="95"/>
    </row>
    <row r="259" spans="10:18" s="67" customFormat="1">
      <c r="J259" s="95"/>
      <c r="K259" s="95"/>
      <c r="L259" s="95"/>
      <c r="M259" s="95"/>
      <c r="N259" s="95"/>
      <c r="O259" s="95"/>
      <c r="P259" s="95"/>
      <c r="Q259" s="95"/>
      <c r="R259" s="95"/>
    </row>
    <row r="260" spans="10:18" s="67" customFormat="1">
      <c r="J260" s="95"/>
      <c r="K260" s="95"/>
      <c r="L260" s="95"/>
      <c r="M260" s="95"/>
      <c r="N260" s="95"/>
      <c r="O260" s="95"/>
      <c r="P260" s="95"/>
      <c r="Q260" s="95"/>
      <c r="R260" s="95"/>
    </row>
    <row r="261" spans="10:18" s="67" customFormat="1">
      <c r="J261" s="95"/>
      <c r="K261" s="95"/>
      <c r="L261" s="95"/>
      <c r="M261" s="95"/>
      <c r="N261" s="95"/>
      <c r="O261" s="95"/>
      <c r="P261" s="95"/>
      <c r="Q261" s="95"/>
      <c r="R261" s="95"/>
    </row>
    <row r="262" spans="10:18" s="67" customFormat="1">
      <c r="J262" s="95"/>
      <c r="K262" s="95"/>
      <c r="L262" s="95"/>
      <c r="M262" s="95"/>
      <c r="N262" s="95"/>
      <c r="O262" s="95"/>
      <c r="P262" s="95"/>
      <c r="Q262" s="95"/>
      <c r="R262" s="95"/>
    </row>
    <row r="263" spans="10:18" s="67" customFormat="1">
      <c r="J263" s="95"/>
      <c r="K263" s="95"/>
      <c r="L263" s="95"/>
      <c r="M263" s="95"/>
      <c r="N263" s="95"/>
      <c r="O263" s="95"/>
      <c r="P263" s="95"/>
      <c r="Q263" s="95"/>
      <c r="R263" s="95"/>
    </row>
    <row r="264" spans="10:18" s="67" customFormat="1">
      <c r="J264" s="95"/>
      <c r="K264" s="95"/>
      <c r="L264" s="95"/>
      <c r="M264" s="95"/>
      <c r="N264" s="95"/>
      <c r="O264" s="95"/>
      <c r="P264" s="95"/>
      <c r="Q264" s="95"/>
      <c r="R264" s="95"/>
    </row>
    <row r="265" spans="10:18" s="67" customFormat="1">
      <c r="J265" s="95"/>
      <c r="K265" s="95"/>
      <c r="L265" s="95"/>
      <c r="M265" s="95"/>
      <c r="N265" s="95"/>
      <c r="O265" s="95"/>
      <c r="P265" s="95"/>
      <c r="Q265" s="95"/>
      <c r="R265" s="95"/>
    </row>
    <row r="266" spans="10:18" s="67" customFormat="1">
      <c r="J266" s="95"/>
      <c r="K266" s="95"/>
      <c r="L266" s="95"/>
      <c r="M266" s="95"/>
      <c r="N266" s="95"/>
      <c r="O266" s="95"/>
      <c r="P266" s="95"/>
      <c r="Q266" s="95"/>
      <c r="R266" s="95"/>
    </row>
    <row r="267" spans="10:18" s="67" customFormat="1">
      <c r="J267" s="95"/>
      <c r="K267" s="95"/>
      <c r="L267" s="95"/>
      <c r="M267" s="95"/>
      <c r="N267" s="95"/>
      <c r="O267" s="95"/>
      <c r="P267" s="95"/>
      <c r="Q267" s="95"/>
      <c r="R267" s="95"/>
    </row>
    <row r="268" spans="10:18" s="67" customFormat="1">
      <c r="J268" s="95"/>
      <c r="K268" s="95"/>
      <c r="L268" s="95"/>
      <c r="M268" s="95"/>
      <c r="N268" s="95"/>
      <c r="O268" s="95"/>
      <c r="P268" s="95"/>
      <c r="Q268" s="95"/>
      <c r="R268" s="95"/>
    </row>
    <row r="269" spans="10:18" s="67" customFormat="1">
      <c r="J269" s="95"/>
      <c r="K269" s="95"/>
      <c r="L269" s="95"/>
      <c r="M269" s="95"/>
      <c r="N269" s="95"/>
      <c r="O269" s="95"/>
      <c r="P269" s="95"/>
      <c r="Q269" s="95"/>
      <c r="R269" s="95"/>
    </row>
    <row r="270" spans="10:18" s="67" customFormat="1">
      <c r="J270" s="95"/>
      <c r="K270" s="95"/>
      <c r="L270" s="95"/>
      <c r="M270" s="95"/>
      <c r="N270" s="95"/>
      <c r="O270" s="95"/>
      <c r="P270" s="95"/>
      <c r="Q270" s="95"/>
      <c r="R270" s="95"/>
    </row>
    <row r="271" spans="10:18" s="67" customFormat="1">
      <c r="J271" s="95"/>
      <c r="K271" s="95"/>
      <c r="L271" s="95"/>
      <c r="M271" s="95"/>
      <c r="N271" s="95"/>
      <c r="O271" s="95"/>
      <c r="P271" s="95"/>
      <c r="Q271" s="95"/>
      <c r="R271" s="95"/>
    </row>
    <row r="272" spans="10:18" s="67" customFormat="1">
      <c r="J272" s="95"/>
      <c r="K272" s="95"/>
      <c r="L272" s="95"/>
      <c r="M272" s="95"/>
      <c r="N272" s="95"/>
      <c r="O272" s="95"/>
      <c r="P272" s="95"/>
      <c r="Q272" s="95"/>
      <c r="R272" s="95"/>
    </row>
    <row r="273" spans="10:18" s="67" customFormat="1">
      <c r="J273" s="95"/>
      <c r="K273" s="95"/>
      <c r="L273" s="95"/>
      <c r="M273" s="95"/>
      <c r="N273" s="95"/>
      <c r="O273" s="95"/>
      <c r="P273" s="95"/>
      <c r="Q273" s="95"/>
      <c r="R273" s="95"/>
    </row>
    <row r="274" spans="10:18" s="67" customFormat="1">
      <c r="J274" s="95"/>
      <c r="K274" s="95"/>
      <c r="L274" s="95"/>
      <c r="M274" s="95"/>
      <c r="N274" s="95"/>
      <c r="O274" s="95"/>
      <c r="P274" s="95"/>
      <c r="Q274" s="95"/>
      <c r="R274" s="95"/>
    </row>
    <row r="275" spans="10:18" s="67" customFormat="1">
      <c r="J275" s="95"/>
      <c r="K275" s="95"/>
      <c r="L275" s="95"/>
      <c r="M275" s="95"/>
      <c r="N275" s="95"/>
      <c r="O275" s="95"/>
      <c r="P275" s="95"/>
      <c r="Q275" s="95"/>
      <c r="R275" s="95"/>
    </row>
    <row r="276" spans="10:18" s="67" customFormat="1">
      <c r="J276" s="95"/>
      <c r="K276" s="95"/>
      <c r="L276" s="95"/>
      <c r="M276" s="95"/>
      <c r="N276" s="95"/>
      <c r="O276" s="95"/>
      <c r="P276" s="95"/>
      <c r="Q276" s="95"/>
      <c r="R276" s="95"/>
    </row>
    <row r="277" spans="10:18" s="67" customFormat="1">
      <c r="J277" s="95"/>
      <c r="K277" s="95"/>
      <c r="L277" s="95"/>
      <c r="M277" s="95"/>
      <c r="N277" s="95"/>
      <c r="O277" s="95"/>
      <c r="P277" s="95"/>
      <c r="Q277" s="95"/>
      <c r="R277" s="95"/>
    </row>
    <row r="278" spans="10:18" s="67" customFormat="1">
      <c r="J278" s="95"/>
      <c r="K278" s="95"/>
      <c r="L278" s="95"/>
      <c r="M278" s="95"/>
      <c r="N278" s="95"/>
      <c r="O278" s="95"/>
      <c r="P278" s="95"/>
      <c r="Q278" s="95"/>
      <c r="R278" s="95"/>
    </row>
    <row r="279" spans="10:18" s="67" customFormat="1">
      <c r="J279" s="95"/>
      <c r="K279" s="95"/>
      <c r="L279" s="95"/>
      <c r="M279" s="95"/>
      <c r="N279" s="95"/>
      <c r="O279" s="95"/>
      <c r="P279" s="95"/>
      <c r="Q279" s="95"/>
      <c r="R279" s="95"/>
    </row>
    <row r="280" spans="10:18" s="67" customFormat="1">
      <c r="J280" s="95"/>
      <c r="K280" s="95"/>
      <c r="L280" s="95"/>
      <c r="M280" s="95"/>
      <c r="N280" s="95"/>
      <c r="O280" s="95"/>
      <c r="P280" s="95"/>
      <c r="Q280" s="95"/>
      <c r="R280" s="95"/>
    </row>
    <row r="281" spans="10:18" s="67" customFormat="1">
      <c r="J281" s="95"/>
      <c r="K281" s="95"/>
      <c r="L281" s="95"/>
      <c r="M281" s="95"/>
      <c r="N281" s="95"/>
      <c r="O281" s="95"/>
      <c r="P281" s="95"/>
      <c r="Q281" s="95"/>
      <c r="R281" s="95"/>
    </row>
    <row r="282" spans="10:18" s="67" customFormat="1">
      <c r="J282" s="95"/>
      <c r="K282" s="95"/>
      <c r="L282" s="95"/>
      <c r="M282" s="95"/>
      <c r="N282" s="95"/>
      <c r="O282" s="95"/>
      <c r="P282" s="95"/>
      <c r="Q282" s="95"/>
      <c r="R282" s="95"/>
    </row>
    <row r="283" spans="10:18" s="67" customFormat="1">
      <c r="J283" s="95"/>
      <c r="K283" s="95"/>
      <c r="L283" s="95"/>
      <c r="M283" s="95"/>
      <c r="N283" s="95"/>
      <c r="O283" s="95"/>
      <c r="P283" s="95"/>
      <c r="Q283" s="95"/>
      <c r="R283" s="95"/>
    </row>
    <row r="284" spans="10:18" s="67" customFormat="1">
      <c r="J284" s="95"/>
      <c r="K284" s="95"/>
      <c r="L284" s="95"/>
      <c r="M284" s="95"/>
      <c r="N284" s="95"/>
      <c r="O284" s="95"/>
      <c r="P284" s="95"/>
      <c r="Q284" s="95"/>
      <c r="R284" s="95"/>
    </row>
    <row r="285" spans="10:18" s="67" customFormat="1">
      <c r="J285" s="95"/>
      <c r="K285" s="95"/>
      <c r="L285" s="95"/>
      <c r="M285" s="95"/>
      <c r="N285" s="95"/>
      <c r="O285" s="95"/>
      <c r="P285" s="95"/>
      <c r="Q285" s="95"/>
      <c r="R285" s="95"/>
    </row>
    <row r="286" spans="10:18" s="67" customFormat="1">
      <c r="J286" s="95"/>
      <c r="K286" s="95"/>
      <c r="L286" s="95"/>
      <c r="M286" s="95"/>
      <c r="N286" s="95"/>
      <c r="O286" s="95"/>
      <c r="P286" s="95"/>
      <c r="Q286" s="95"/>
      <c r="R286" s="95"/>
    </row>
    <row r="287" spans="10:18" s="67" customFormat="1">
      <c r="J287" s="95"/>
      <c r="K287" s="95"/>
      <c r="L287" s="95"/>
      <c r="M287" s="95"/>
      <c r="N287" s="95"/>
      <c r="O287" s="95"/>
      <c r="P287" s="95"/>
      <c r="Q287" s="95"/>
      <c r="R287" s="95"/>
    </row>
    <row r="288" spans="10:18" s="67" customFormat="1">
      <c r="J288" s="95"/>
      <c r="K288" s="95"/>
      <c r="L288" s="95"/>
      <c r="M288" s="95"/>
      <c r="N288" s="95"/>
      <c r="O288" s="95"/>
      <c r="P288" s="95"/>
      <c r="Q288" s="95"/>
      <c r="R288" s="95"/>
    </row>
    <row r="289" spans="10:18" s="67" customFormat="1">
      <c r="J289" s="95"/>
      <c r="K289" s="95"/>
      <c r="L289" s="95"/>
      <c r="M289" s="95"/>
      <c r="N289" s="95"/>
      <c r="O289" s="95"/>
      <c r="P289" s="95"/>
      <c r="Q289" s="95"/>
      <c r="R289" s="95"/>
    </row>
    <row r="290" spans="10:18" s="67" customFormat="1">
      <c r="J290" s="95"/>
      <c r="K290" s="95"/>
      <c r="L290" s="95"/>
      <c r="M290" s="95"/>
      <c r="N290" s="95"/>
      <c r="O290" s="95"/>
      <c r="P290" s="95"/>
      <c r="Q290" s="95"/>
      <c r="R290" s="95"/>
    </row>
    <row r="291" spans="10:18" s="67" customFormat="1">
      <c r="J291" s="95"/>
      <c r="K291" s="95"/>
      <c r="L291" s="95"/>
      <c r="M291" s="95"/>
      <c r="N291" s="95"/>
      <c r="O291" s="95"/>
      <c r="P291" s="95"/>
      <c r="Q291" s="95"/>
      <c r="R291" s="95"/>
    </row>
    <row r="292" spans="10:18" s="67" customFormat="1">
      <c r="J292" s="95"/>
      <c r="K292" s="95"/>
      <c r="L292" s="95"/>
      <c r="M292" s="95"/>
      <c r="N292" s="95"/>
      <c r="O292" s="95"/>
      <c r="P292" s="95"/>
      <c r="Q292" s="95"/>
      <c r="R292" s="95"/>
    </row>
    <row r="293" spans="10:18" s="67" customFormat="1">
      <c r="J293" s="95"/>
      <c r="K293" s="95"/>
      <c r="L293" s="95"/>
      <c r="M293" s="95"/>
      <c r="N293" s="95"/>
      <c r="O293" s="95"/>
      <c r="P293" s="95"/>
      <c r="Q293" s="95"/>
      <c r="R293" s="95"/>
    </row>
    <row r="294" spans="10:18" s="67" customFormat="1">
      <c r="J294" s="95"/>
      <c r="K294" s="95"/>
      <c r="L294" s="95"/>
      <c r="M294" s="95"/>
      <c r="N294" s="95"/>
      <c r="O294" s="95"/>
      <c r="P294" s="95"/>
      <c r="Q294" s="95"/>
      <c r="R294" s="95"/>
    </row>
    <row r="295" spans="10:18" s="67" customFormat="1">
      <c r="J295" s="95"/>
      <c r="K295" s="95"/>
      <c r="L295" s="95"/>
      <c r="M295" s="95"/>
      <c r="N295" s="95"/>
      <c r="O295" s="95"/>
      <c r="P295" s="95"/>
      <c r="Q295" s="95"/>
      <c r="R295" s="95"/>
    </row>
    <row r="296" spans="10:18" s="67" customFormat="1">
      <c r="J296" s="95"/>
      <c r="K296" s="95"/>
      <c r="L296" s="95"/>
      <c r="M296" s="95"/>
      <c r="N296" s="95"/>
      <c r="O296" s="95"/>
      <c r="P296" s="95"/>
      <c r="Q296" s="95"/>
      <c r="R296" s="95"/>
    </row>
    <row r="297" spans="10:18" s="67" customFormat="1">
      <c r="J297" s="95"/>
      <c r="K297" s="95"/>
      <c r="L297" s="95"/>
      <c r="M297" s="95"/>
      <c r="N297" s="95"/>
      <c r="O297" s="95"/>
      <c r="P297" s="95"/>
      <c r="Q297" s="95"/>
      <c r="R297" s="95"/>
    </row>
    <row r="298" spans="10:18" s="67" customFormat="1">
      <c r="J298" s="95"/>
      <c r="K298" s="95"/>
      <c r="L298" s="95"/>
      <c r="M298" s="95"/>
      <c r="N298" s="95"/>
      <c r="O298" s="95"/>
      <c r="P298" s="95"/>
      <c r="Q298" s="95"/>
      <c r="R298" s="95"/>
    </row>
    <row r="299" spans="10:18" s="67" customFormat="1">
      <c r="J299" s="95"/>
      <c r="K299" s="95"/>
      <c r="L299" s="95"/>
      <c r="M299" s="95"/>
      <c r="N299" s="95"/>
      <c r="O299" s="95"/>
      <c r="P299" s="95"/>
      <c r="Q299" s="95"/>
      <c r="R299" s="95"/>
    </row>
    <row r="300" spans="10:18" s="67" customFormat="1">
      <c r="J300" s="95"/>
      <c r="K300" s="95"/>
      <c r="L300" s="95"/>
      <c r="M300" s="95"/>
      <c r="N300" s="95"/>
      <c r="O300" s="95"/>
      <c r="P300" s="95"/>
      <c r="Q300" s="95"/>
      <c r="R300" s="95"/>
    </row>
    <row r="301" spans="10:18" s="67" customFormat="1">
      <c r="J301" s="95"/>
      <c r="K301" s="95"/>
      <c r="L301" s="95"/>
      <c r="M301" s="95"/>
      <c r="N301" s="95"/>
      <c r="O301" s="95"/>
      <c r="P301" s="95"/>
      <c r="Q301" s="95"/>
      <c r="R301" s="95"/>
    </row>
    <row r="302" spans="10:18" s="67" customFormat="1">
      <c r="J302" s="95"/>
      <c r="K302" s="95"/>
      <c r="L302" s="95"/>
      <c r="M302" s="95"/>
      <c r="N302" s="95"/>
      <c r="O302" s="95"/>
      <c r="P302" s="95"/>
      <c r="Q302" s="95"/>
      <c r="R302" s="95"/>
    </row>
    <row r="303" spans="10:18" s="67" customFormat="1">
      <c r="J303" s="95"/>
      <c r="K303" s="95"/>
      <c r="L303" s="95"/>
      <c r="M303" s="95"/>
      <c r="N303" s="95"/>
      <c r="O303" s="95"/>
      <c r="P303" s="95"/>
      <c r="Q303" s="95"/>
      <c r="R303" s="95"/>
    </row>
    <row r="304" spans="10:18" s="67" customFormat="1">
      <c r="J304" s="95"/>
      <c r="K304" s="95"/>
      <c r="L304" s="95"/>
      <c r="M304" s="95"/>
      <c r="N304" s="95"/>
      <c r="O304" s="95"/>
      <c r="P304" s="95"/>
      <c r="Q304" s="95"/>
      <c r="R304" s="95"/>
    </row>
    <row r="305" spans="10:18" s="67" customFormat="1">
      <c r="J305" s="95"/>
      <c r="K305" s="95"/>
      <c r="L305" s="95"/>
      <c r="M305" s="95"/>
      <c r="N305" s="95"/>
      <c r="O305" s="95"/>
      <c r="P305" s="95"/>
      <c r="Q305" s="95"/>
      <c r="R305" s="95"/>
    </row>
    <row r="306" spans="10:18" s="67" customFormat="1">
      <c r="J306" s="95"/>
      <c r="K306" s="95"/>
      <c r="L306" s="95"/>
      <c r="M306" s="95"/>
      <c r="N306" s="95"/>
      <c r="O306" s="95"/>
      <c r="P306" s="95"/>
      <c r="Q306" s="95"/>
      <c r="R306" s="95"/>
    </row>
    <row r="307" spans="10:18" s="67" customFormat="1">
      <c r="J307" s="95"/>
      <c r="K307" s="95"/>
      <c r="L307" s="95"/>
      <c r="M307" s="95"/>
      <c r="N307" s="95"/>
      <c r="O307" s="95"/>
      <c r="P307" s="95"/>
      <c r="Q307" s="95"/>
      <c r="R307" s="95"/>
    </row>
    <row r="308" spans="10:18" s="67" customFormat="1">
      <c r="J308" s="95"/>
      <c r="K308" s="95"/>
      <c r="L308" s="95"/>
      <c r="M308" s="95"/>
      <c r="N308" s="95"/>
      <c r="O308" s="95"/>
      <c r="P308" s="95"/>
      <c r="Q308" s="95"/>
      <c r="R308" s="95"/>
    </row>
    <row r="309" spans="10:18" s="67" customFormat="1">
      <c r="J309" s="95"/>
      <c r="K309" s="95"/>
      <c r="L309" s="95"/>
      <c r="M309" s="95"/>
      <c r="N309" s="95"/>
      <c r="O309" s="95"/>
      <c r="P309" s="95"/>
      <c r="Q309" s="95"/>
      <c r="R309" s="95"/>
    </row>
    <row r="310" spans="10:18" s="67" customFormat="1">
      <c r="J310" s="95"/>
      <c r="K310" s="95"/>
      <c r="L310" s="95"/>
      <c r="M310" s="95"/>
      <c r="N310" s="95"/>
      <c r="O310" s="95"/>
      <c r="P310" s="95"/>
      <c r="Q310" s="95"/>
      <c r="R310" s="95"/>
    </row>
    <row r="311" spans="10:18" s="67" customFormat="1">
      <c r="J311" s="95"/>
      <c r="K311" s="95"/>
      <c r="L311" s="95"/>
      <c r="M311" s="95"/>
      <c r="N311" s="95"/>
      <c r="O311" s="95"/>
      <c r="P311" s="95"/>
      <c r="Q311" s="95"/>
      <c r="R311" s="95"/>
    </row>
    <row r="312" spans="10:18" s="67" customFormat="1">
      <c r="J312" s="95"/>
      <c r="K312" s="95"/>
      <c r="L312" s="95"/>
      <c r="M312" s="95"/>
      <c r="N312" s="95"/>
      <c r="O312" s="95"/>
      <c r="P312" s="95"/>
      <c r="Q312" s="95"/>
      <c r="R312" s="95"/>
    </row>
    <row r="313" spans="10:18" s="67" customFormat="1">
      <c r="J313" s="95"/>
      <c r="K313" s="95"/>
      <c r="L313" s="95"/>
      <c r="M313" s="95"/>
      <c r="N313" s="95"/>
      <c r="O313" s="95"/>
      <c r="P313" s="95"/>
      <c r="Q313" s="95"/>
      <c r="R313" s="95"/>
    </row>
    <row r="314" spans="10:18" s="67" customFormat="1">
      <c r="J314" s="95"/>
      <c r="K314" s="95"/>
      <c r="L314" s="95"/>
      <c r="M314" s="95"/>
      <c r="N314" s="95"/>
      <c r="O314" s="95"/>
      <c r="P314" s="95"/>
      <c r="Q314" s="95"/>
      <c r="R314" s="95"/>
    </row>
    <row r="315" spans="10:18" s="67" customFormat="1">
      <c r="J315" s="95"/>
      <c r="K315" s="95"/>
      <c r="L315" s="95"/>
      <c r="M315" s="95"/>
      <c r="N315" s="95"/>
      <c r="O315" s="95"/>
      <c r="P315" s="95"/>
      <c r="Q315" s="95"/>
      <c r="R315" s="95"/>
    </row>
    <row r="316" spans="10:18" s="67" customFormat="1">
      <c r="J316" s="95"/>
      <c r="K316" s="95"/>
      <c r="L316" s="95"/>
      <c r="M316" s="95"/>
      <c r="N316" s="95"/>
      <c r="O316" s="95"/>
      <c r="P316" s="95"/>
      <c r="Q316" s="95"/>
      <c r="R316" s="95"/>
    </row>
    <row r="317" spans="10:18" s="67" customFormat="1">
      <c r="J317" s="95"/>
      <c r="K317" s="95"/>
      <c r="L317" s="95"/>
      <c r="M317" s="95"/>
      <c r="N317" s="95"/>
      <c r="O317" s="95"/>
      <c r="P317" s="95"/>
      <c r="Q317" s="95"/>
      <c r="R317" s="95"/>
    </row>
  </sheetData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1"/>
  <headerFooter alignWithMargins="0"/>
  <rowBreaks count="1" manualBreakCount="1">
    <brk id="6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3">
    <tabColor indexed="44"/>
  </sheetPr>
  <dimension ref="A1:Q192"/>
  <sheetViews>
    <sheetView showGridLines="0" view="pageBreakPreview" zoomScale="70" zoomScaleNormal="70" zoomScaleSheetLayoutView="70" workbookViewId="0">
      <pane xSplit="4" ySplit="3" topLeftCell="E4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68" customWidth="1"/>
    <col min="2" max="2" width="60.5703125" style="68" customWidth="1"/>
    <col min="3" max="3" width="46.28515625" style="68" customWidth="1"/>
    <col min="4" max="4" width="1.5703125" style="68" customWidth="1"/>
    <col min="5" max="8" width="17.140625" style="68" customWidth="1"/>
    <col min="9" max="9" width="19.140625" style="68" customWidth="1"/>
    <col min="10" max="10" width="17.42578125" style="75" customWidth="1"/>
    <col min="11" max="13" width="11.5703125" style="75" bestFit="1" customWidth="1"/>
    <col min="14" max="17" width="11.42578125" style="75"/>
    <col min="18" max="16384" width="11.42578125" style="68"/>
  </cols>
  <sheetData>
    <row r="1" spans="1:10" ht="14.1" customHeight="1">
      <c r="A1" s="160"/>
      <c r="B1" s="160"/>
      <c r="C1" s="319"/>
      <c r="D1" s="319"/>
      <c r="E1" s="154"/>
      <c r="F1" s="154"/>
      <c r="G1" s="154"/>
      <c r="H1" s="154"/>
      <c r="I1" s="194"/>
      <c r="J1" s="192"/>
    </row>
    <row r="2" spans="1:10" ht="14.1" customHeight="1">
      <c r="A2" s="166"/>
      <c r="B2" s="167" t="s">
        <v>424</v>
      </c>
      <c r="C2" s="319" t="s">
        <v>426</v>
      </c>
      <c r="D2" s="310"/>
      <c r="E2" s="155"/>
      <c r="F2" s="155"/>
      <c r="G2" s="155"/>
      <c r="H2" s="155"/>
      <c r="I2" s="194"/>
      <c r="J2" s="195"/>
    </row>
    <row r="3" spans="1:10" ht="14.1" customHeight="1">
      <c r="A3" s="224"/>
      <c r="B3" s="222" t="s">
        <v>425</v>
      </c>
      <c r="C3" s="329" t="s">
        <v>427</v>
      </c>
      <c r="D3" s="491"/>
      <c r="E3" s="265"/>
      <c r="F3" s="265"/>
      <c r="G3" s="265"/>
      <c r="H3" s="265"/>
      <c r="I3" s="265"/>
      <c r="J3" s="195"/>
    </row>
    <row r="4" spans="1:10" ht="14.1" customHeight="1">
      <c r="A4" s="166"/>
      <c r="B4" s="222"/>
      <c r="C4" s="329"/>
      <c r="D4" s="491"/>
      <c r="E4" s="167" t="s">
        <v>734</v>
      </c>
      <c r="F4" s="194"/>
      <c r="G4" s="194"/>
      <c r="H4" s="194"/>
      <c r="I4" s="167" t="s">
        <v>423</v>
      </c>
      <c r="J4" s="195"/>
    </row>
    <row r="5" spans="1:10" ht="14.1" customHeight="1">
      <c r="A5" s="166"/>
      <c r="B5" s="167"/>
      <c r="C5" s="307"/>
      <c r="D5" s="307"/>
      <c r="E5" s="319" t="s">
        <v>735</v>
      </c>
      <c r="F5" s="155"/>
      <c r="G5" s="155"/>
      <c r="H5" s="155"/>
      <c r="I5" s="319" t="s">
        <v>447</v>
      </c>
      <c r="J5" s="198"/>
    </row>
    <row r="6" spans="1:10" ht="14.1" customHeight="1">
      <c r="A6" s="224"/>
      <c r="B6" s="492" t="s">
        <v>334</v>
      </c>
      <c r="C6" s="493" t="s">
        <v>167</v>
      </c>
      <c r="D6" s="493"/>
      <c r="E6" s="196" t="s">
        <v>709</v>
      </c>
      <c r="F6" s="196" t="s">
        <v>710</v>
      </c>
      <c r="G6" s="196" t="s">
        <v>717</v>
      </c>
      <c r="H6" s="196" t="s">
        <v>718</v>
      </c>
      <c r="I6" s="197" t="s">
        <v>713</v>
      </c>
      <c r="J6" s="197" t="s">
        <v>714</v>
      </c>
    </row>
    <row r="7" spans="1:10" ht="14.1" customHeight="1">
      <c r="A7" s="166"/>
      <c r="B7" s="275"/>
      <c r="C7" s="338"/>
      <c r="D7" s="338"/>
      <c r="E7" s="156"/>
      <c r="F7" s="156"/>
      <c r="G7" s="156"/>
      <c r="H7" s="156"/>
      <c r="I7" s="199"/>
      <c r="J7" s="200"/>
    </row>
    <row r="8" spans="1:10" ht="14.1" customHeight="1">
      <c r="A8" s="166"/>
      <c r="B8" s="173" t="s">
        <v>428</v>
      </c>
      <c r="C8" s="322" t="s">
        <v>438</v>
      </c>
      <c r="D8" s="322"/>
      <c r="E8" s="202">
        <v>31.173125750000011</v>
      </c>
      <c r="F8" s="202">
        <v>-42.719000000000001</v>
      </c>
      <c r="G8" s="202">
        <v>119.46185413000001</v>
      </c>
      <c r="H8" s="202">
        <v>45.332999999999998</v>
      </c>
      <c r="I8" s="202">
        <v>3044.3269077320001</v>
      </c>
      <c r="J8" s="202">
        <v>1554.139792816</v>
      </c>
    </row>
    <row r="9" spans="1:10" ht="14.1" customHeight="1">
      <c r="A9" s="166"/>
      <c r="B9" s="173" t="s">
        <v>685</v>
      </c>
      <c r="C9" s="322" t="s">
        <v>686</v>
      </c>
      <c r="D9" s="322"/>
      <c r="E9" s="202">
        <v>104.1710794</v>
      </c>
      <c r="F9" s="202">
        <v>4.5250000000000004</v>
      </c>
      <c r="G9" s="202">
        <v>336.48700819999999</v>
      </c>
      <c r="H9" s="202">
        <v>121.85</v>
      </c>
      <c r="I9" s="202">
        <v>4431.8450617779999</v>
      </c>
      <c r="J9" s="202">
        <v>3917.2824624279997</v>
      </c>
    </row>
    <row r="10" spans="1:10" ht="14.1" customHeight="1">
      <c r="A10" s="166"/>
      <c r="B10" s="170" t="s">
        <v>429</v>
      </c>
      <c r="C10" s="324" t="s">
        <v>439</v>
      </c>
      <c r="D10" s="324"/>
      <c r="E10" s="202">
        <v>83.862518026000004</v>
      </c>
      <c r="F10" s="202">
        <v>41.298985662999989</v>
      </c>
      <c r="G10" s="202">
        <v>141.07195830500001</v>
      </c>
      <c r="H10" s="202">
        <v>80.599999999999994</v>
      </c>
      <c r="I10" s="202">
        <v>8333.8148016779996</v>
      </c>
      <c r="J10" s="202">
        <v>9502.0008512879995</v>
      </c>
    </row>
    <row r="11" spans="1:10" ht="14.1" customHeight="1">
      <c r="A11" s="166"/>
      <c r="B11" s="170" t="s">
        <v>430</v>
      </c>
      <c r="C11" s="324" t="s">
        <v>440</v>
      </c>
      <c r="D11" s="324"/>
      <c r="E11" s="202">
        <v>79.012860746999962</v>
      </c>
      <c r="F11" s="202">
        <v>59.308849113000036</v>
      </c>
      <c r="G11" s="202">
        <v>189.42003771999995</v>
      </c>
      <c r="H11" s="202">
        <v>304.10000000000002</v>
      </c>
      <c r="I11" s="202">
        <v>10609.156834835998</v>
      </c>
      <c r="J11" s="202">
        <v>12054.565741992001</v>
      </c>
    </row>
    <row r="12" spans="1:10" ht="14.1" customHeight="1">
      <c r="A12" s="166"/>
      <c r="B12" s="170" t="s">
        <v>687</v>
      </c>
      <c r="C12" s="324" t="s">
        <v>688</v>
      </c>
      <c r="D12" s="324"/>
      <c r="E12" s="202">
        <v>238.35500237000002</v>
      </c>
      <c r="F12" s="202">
        <v>208.03801965600002</v>
      </c>
      <c r="G12" s="202">
        <v>439.71278466000001</v>
      </c>
      <c r="H12" s="202">
        <v>469.89160671600001</v>
      </c>
      <c r="I12" s="202">
        <v>18641.755039399999</v>
      </c>
      <c r="J12" s="202">
        <v>17390.282847028</v>
      </c>
    </row>
    <row r="13" spans="1:10" ht="14.1" customHeight="1">
      <c r="A13" s="166"/>
      <c r="B13" s="170" t="s">
        <v>431</v>
      </c>
      <c r="C13" s="324" t="s">
        <v>441</v>
      </c>
      <c r="D13" s="324"/>
      <c r="E13" s="202">
        <v>117.31258940000001</v>
      </c>
      <c r="F13" s="202">
        <v>82.271999999999991</v>
      </c>
      <c r="G13" s="202">
        <v>224.9903966</v>
      </c>
      <c r="H13" s="202">
        <v>157.83699999999999</v>
      </c>
      <c r="I13" s="202">
        <v>6542.0932572000002</v>
      </c>
      <c r="J13" s="202">
        <v>6097.4753267999995</v>
      </c>
    </row>
    <row r="14" spans="1:10" ht="14.1" customHeight="1">
      <c r="A14" s="166"/>
      <c r="B14" s="170" t="s">
        <v>432</v>
      </c>
      <c r="C14" s="324" t="s">
        <v>442</v>
      </c>
      <c r="D14" s="324"/>
      <c r="E14" s="202">
        <v>-10.600997276999998</v>
      </c>
      <c r="F14" s="202">
        <v>-8.8250000000000011</v>
      </c>
      <c r="G14" s="202">
        <v>-5.4811633109999987</v>
      </c>
      <c r="H14" s="202">
        <v>7.4580000000000002</v>
      </c>
      <c r="I14" s="202">
        <v>888.05868500000008</v>
      </c>
      <c r="J14" s="202">
        <v>1403.5910516480001</v>
      </c>
    </row>
    <row r="15" spans="1:10" ht="14.1" customHeight="1">
      <c r="A15" s="166"/>
      <c r="B15" s="170" t="s">
        <v>433</v>
      </c>
      <c r="C15" s="324" t="s">
        <v>443</v>
      </c>
      <c r="D15" s="324"/>
      <c r="E15" s="202">
        <v>10.465133280000249</v>
      </c>
      <c r="F15" s="202">
        <v>-39.454303160999999</v>
      </c>
      <c r="G15" s="202">
        <v>5.9396490270004119</v>
      </c>
      <c r="H15" s="202">
        <v>-33.669485960999999</v>
      </c>
      <c r="I15" s="202">
        <v>-62.817978343</v>
      </c>
      <c r="J15" s="202">
        <v>-46.570081227999999</v>
      </c>
    </row>
    <row r="16" spans="1:10" ht="14.1" customHeight="1">
      <c r="A16" s="166"/>
      <c r="B16" s="223" t="s">
        <v>434</v>
      </c>
      <c r="C16" s="320" t="s">
        <v>444</v>
      </c>
      <c r="D16" s="320"/>
      <c r="E16" s="202">
        <v>-14.341311695999998</v>
      </c>
      <c r="F16" s="202">
        <v>-15.974799325000003</v>
      </c>
      <c r="G16" s="202">
        <v>-33.202525330999997</v>
      </c>
      <c r="H16" s="202">
        <v>-28.3</v>
      </c>
      <c r="I16" s="202">
        <v>0</v>
      </c>
      <c r="J16" s="202">
        <v>0</v>
      </c>
    </row>
    <row r="17" spans="1:17" s="70" customFormat="1">
      <c r="A17" s="167"/>
      <c r="B17" s="187" t="s">
        <v>435</v>
      </c>
      <c r="C17" s="187" t="s">
        <v>445</v>
      </c>
      <c r="D17" s="187"/>
      <c r="E17" s="232">
        <v>639.41000000000008</v>
      </c>
      <c r="F17" s="232">
        <v>288.46975194600009</v>
      </c>
      <c r="G17" s="232">
        <v>1418.4</v>
      </c>
      <c r="H17" s="232">
        <v>1125.1001207550003</v>
      </c>
      <c r="I17" s="232">
        <v>52428.232609280996</v>
      </c>
      <c r="J17" s="232">
        <v>51872.767992772002</v>
      </c>
      <c r="K17" s="110"/>
      <c r="L17" s="110"/>
      <c r="M17" s="110"/>
      <c r="N17" s="110"/>
      <c r="O17" s="110"/>
      <c r="P17" s="110"/>
      <c r="Q17" s="110"/>
    </row>
    <row r="18" spans="1:17" s="70" customFormat="1">
      <c r="A18" s="167"/>
      <c r="B18" s="169" t="s">
        <v>436</v>
      </c>
      <c r="C18" s="340" t="s">
        <v>446</v>
      </c>
      <c r="D18" s="340"/>
      <c r="E18" s="201">
        <v>12.989999999999792</v>
      </c>
      <c r="F18" s="201">
        <v>6.447890000000001</v>
      </c>
      <c r="G18" s="201">
        <v>24.599999999999852</v>
      </c>
      <c r="H18" s="201">
        <v>16.152889999999999</v>
      </c>
      <c r="I18" s="201"/>
      <c r="J18" s="201"/>
      <c r="K18" s="110"/>
      <c r="L18" s="110"/>
      <c r="M18" s="110"/>
      <c r="N18" s="110"/>
      <c r="O18" s="110"/>
      <c r="P18" s="110"/>
      <c r="Q18" s="110"/>
    </row>
    <row r="19" spans="1:17" ht="14.1" customHeight="1">
      <c r="A19" s="166"/>
      <c r="B19" s="187" t="s">
        <v>437</v>
      </c>
      <c r="C19" s="187" t="s">
        <v>101</v>
      </c>
      <c r="D19" s="187"/>
      <c r="E19" s="232">
        <v>652.4</v>
      </c>
      <c r="F19" s="232">
        <v>294.91764194600012</v>
      </c>
      <c r="G19" s="232">
        <v>1443</v>
      </c>
      <c r="H19" s="232">
        <v>1141.2530107550003</v>
      </c>
      <c r="I19" s="187"/>
      <c r="J19" s="187"/>
    </row>
    <row r="20" spans="1:17" ht="14.25">
      <c r="A20" s="166"/>
      <c r="B20" s="166"/>
      <c r="C20" s="341"/>
      <c r="D20" s="341"/>
      <c r="E20" s="277"/>
      <c r="F20" s="277"/>
      <c r="G20" s="277"/>
      <c r="H20" s="277"/>
      <c r="I20" s="278"/>
      <c r="J20" s="278"/>
    </row>
    <row r="21" spans="1:17" s="67" customFormat="1">
      <c r="C21" s="95"/>
      <c r="D21" s="95"/>
      <c r="E21" s="95"/>
      <c r="F21" s="95"/>
      <c r="G21" s="95"/>
      <c r="H21" s="95"/>
      <c r="I21" s="95"/>
      <c r="J21" s="95"/>
      <c r="K21" s="75"/>
      <c r="L21" s="75"/>
      <c r="M21" s="75"/>
      <c r="N21" s="95"/>
      <c r="O21" s="95"/>
      <c r="P21" s="95"/>
      <c r="Q21" s="95"/>
    </row>
    <row r="22" spans="1:17" s="67" customFormat="1">
      <c r="I22" s="76"/>
      <c r="J22" s="95"/>
      <c r="K22" s="75"/>
      <c r="L22" s="75"/>
      <c r="M22" s="75"/>
      <c r="N22" s="95"/>
      <c r="O22" s="95"/>
      <c r="P22" s="95"/>
      <c r="Q22" s="95"/>
    </row>
    <row r="23" spans="1:17" s="67" customFormat="1">
      <c r="I23" s="77"/>
      <c r="J23" s="95"/>
      <c r="K23" s="75"/>
      <c r="L23" s="75"/>
      <c r="M23" s="75"/>
      <c r="N23" s="95"/>
      <c r="O23" s="95"/>
      <c r="P23" s="95"/>
      <c r="Q23" s="95"/>
    </row>
    <row r="24" spans="1:17" s="67" customFormat="1">
      <c r="J24" s="95"/>
      <c r="K24" s="75"/>
      <c r="L24" s="75"/>
      <c r="M24" s="75"/>
      <c r="N24" s="95"/>
      <c r="O24" s="95"/>
      <c r="P24" s="95"/>
      <c r="Q24" s="95"/>
    </row>
    <row r="25" spans="1:17" s="67" customFormat="1">
      <c r="J25" s="95"/>
      <c r="K25" s="75"/>
      <c r="L25" s="75"/>
      <c r="M25" s="75"/>
      <c r="N25" s="95"/>
      <c r="O25" s="95"/>
      <c r="P25" s="95"/>
      <c r="Q25" s="95"/>
    </row>
    <row r="26" spans="1:17" s="67" customFormat="1">
      <c r="J26" s="95"/>
      <c r="K26" s="75"/>
      <c r="L26" s="75"/>
      <c r="M26" s="75"/>
      <c r="N26" s="95"/>
      <c r="O26" s="95"/>
      <c r="P26" s="95"/>
      <c r="Q26" s="95"/>
    </row>
    <row r="27" spans="1:17" s="67" customFormat="1">
      <c r="J27" s="95"/>
      <c r="K27" s="75"/>
      <c r="L27" s="75"/>
      <c r="M27" s="75"/>
      <c r="N27" s="95"/>
      <c r="O27" s="95"/>
      <c r="P27" s="95"/>
      <c r="Q27" s="95"/>
    </row>
    <row r="28" spans="1:17" s="67" customFormat="1">
      <c r="J28" s="95"/>
      <c r="K28" s="75"/>
      <c r="L28" s="75"/>
      <c r="M28" s="75"/>
      <c r="N28" s="95"/>
      <c r="O28" s="95"/>
      <c r="P28" s="95"/>
      <c r="Q28" s="95"/>
    </row>
    <row r="29" spans="1:17" s="67" customFormat="1">
      <c r="J29" s="95"/>
      <c r="K29" s="75"/>
      <c r="L29" s="75"/>
      <c r="M29" s="75"/>
      <c r="N29" s="95"/>
      <c r="O29" s="95"/>
      <c r="P29" s="95"/>
      <c r="Q29" s="95"/>
    </row>
    <row r="30" spans="1:17" s="67" customFormat="1">
      <c r="J30" s="95"/>
      <c r="K30" s="75"/>
      <c r="L30" s="75"/>
      <c r="M30" s="75"/>
      <c r="N30" s="95"/>
      <c r="O30" s="95"/>
      <c r="P30" s="95"/>
      <c r="Q30" s="95"/>
    </row>
    <row r="31" spans="1:17" s="67" customFormat="1">
      <c r="J31" s="95"/>
      <c r="K31" s="75"/>
      <c r="L31" s="75"/>
      <c r="M31" s="75"/>
      <c r="N31" s="95"/>
      <c r="O31" s="95"/>
      <c r="P31" s="95"/>
      <c r="Q31" s="95"/>
    </row>
    <row r="32" spans="1:17" s="67" customFormat="1">
      <c r="J32" s="95"/>
      <c r="K32" s="75"/>
      <c r="L32" s="75"/>
      <c r="M32" s="75"/>
      <c r="N32" s="95"/>
      <c r="O32" s="95"/>
      <c r="P32" s="95"/>
      <c r="Q32" s="95"/>
    </row>
    <row r="33" spans="10:17" s="67" customFormat="1">
      <c r="J33" s="95"/>
      <c r="K33" s="75"/>
      <c r="L33" s="75"/>
      <c r="M33" s="75"/>
      <c r="N33" s="95"/>
      <c r="O33" s="95"/>
      <c r="P33" s="95"/>
      <c r="Q33" s="95"/>
    </row>
    <row r="34" spans="10:17" s="67" customFormat="1">
      <c r="J34" s="95"/>
      <c r="K34" s="95"/>
      <c r="L34" s="95"/>
      <c r="M34" s="95"/>
      <c r="N34" s="95"/>
      <c r="O34" s="95"/>
      <c r="P34" s="95"/>
      <c r="Q34" s="95"/>
    </row>
    <row r="35" spans="10:17" s="67" customFormat="1">
      <c r="J35" s="95"/>
      <c r="K35" s="95"/>
      <c r="L35" s="95"/>
      <c r="M35" s="95"/>
      <c r="N35" s="95"/>
      <c r="O35" s="95"/>
      <c r="P35" s="95"/>
      <c r="Q35" s="95"/>
    </row>
    <row r="36" spans="10:17" s="67" customFormat="1">
      <c r="J36" s="95"/>
      <c r="K36" s="95"/>
      <c r="L36" s="95"/>
      <c r="M36" s="95"/>
      <c r="N36" s="95"/>
      <c r="O36" s="95"/>
      <c r="P36" s="95"/>
      <c r="Q36" s="95"/>
    </row>
    <row r="37" spans="10:17" s="67" customFormat="1">
      <c r="J37" s="95"/>
      <c r="K37" s="95"/>
      <c r="L37" s="95"/>
      <c r="M37" s="95"/>
      <c r="N37" s="95"/>
      <c r="O37" s="95"/>
      <c r="P37" s="95"/>
      <c r="Q37" s="95"/>
    </row>
    <row r="38" spans="10:17" s="67" customFormat="1">
      <c r="J38" s="95"/>
      <c r="K38" s="95"/>
      <c r="L38" s="95"/>
      <c r="M38" s="95"/>
      <c r="N38" s="95"/>
      <c r="O38" s="95"/>
      <c r="P38" s="95"/>
      <c r="Q38" s="95"/>
    </row>
    <row r="39" spans="10:17" s="67" customFormat="1">
      <c r="J39" s="95"/>
      <c r="K39" s="95"/>
      <c r="L39" s="95"/>
      <c r="M39" s="95"/>
      <c r="N39" s="95"/>
      <c r="O39" s="95"/>
      <c r="P39" s="95"/>
      <c r="Q39" s="95"/>
    </row>
    <row r="40" spans="10:17" s="67" customFormat="1">
      <c r="J40" s="95"/>
      <c r="K40" s="95"/>
      <c r="L40" s="95"/>
      <c r="M40" s="95"/>
      <c r="N40" s="95"/>
      <c r="O40" s="95"/>
      <c r="P40" s="95"/>
      <c r="Q40" s="95"/>
    </row>
    <row r="41" spans="10:17" s="67" customFormat="1">
      <c r="J41" s="95"/>
      <c r="K41" s="95"/>
      <c r="L41" s="95"/>
      <c r="M41" s="95"/>
      <c r="N41" s="95"/>
      <c r="O41" s="95"/>
      <c r="P41" s="95"/>
      <c r="Q41" s="95"/>
    </row>
    <row r="42" spans="10:17" s="67" customFormat="1">
      <c r="J42" s="95"/>
      <c r="K42" s="95"/>
      <c r="L42" s="95"/>
      <c r="M42" s="95"/>
      <c r="N42" s="95"/>
      <c r="O42" s="95"/>
      <c r="P42" s="95"/>
      <c r="Q42" s="95"/>
    </row>
    <row r="43" spans="10:17" s="67" customFormat="1">
      <c r="J43" s="95"/>
      <c r="K43" s="95"/>
      <c r="L43" s="95"/>
      <c r="M43" s="95"/>
      <c r="N43" s="95"/>
      <c r="O43" s="95"/>
      <c r="P43" s="95"/>
      <c r="Q43" s="95"/>
    </row>
    <row r="44" spans="10:17" s="67" customFormat="1">
      <c r="J44" s="95"/>
      <c r="K44" s="95"/>
      <c r="L44" s="95"/>
      <c r="M44" s="95"/>
      <c r="N44" s="95"/>
      <c r="O44" s="95"/>
      <c r="P44" s="95"/>
      <c r="Q44" s="95"/>
    </row>
    <row r="45" spans="10:17" s="67" customFormat="1">
      <c r="J45" s="95"/>
      <c r="K45" s="95"/>
      <c r="L45" s="95"/>
      <c r="M45" s="95"/>
      <c r="N45" s="95"/>
      <c r="O45" s="95"/>
      <c r="P45" s="95"/>
      <c r="Q45" s="95"/>
    </row>
    <row r="46" spans="10:17" s="67" customFormat="1">
      <c r="J46" s="95"/>
      <c r="K46" s="95"/>
      <c r="L46" s="95"/>
      <c r="M46" s="95"/>
      <c r="N46" s="95"/>
      <c r="O46" s="95"/>
      <c r="P46" s="95"/>
      <c r="Q46" s="95"/>
    </row>
    <row r="47" spans="10:17" s="67" customFormat="1">
      <c r="J47" s="95"/>
      <c r="K47" s="95"/>
      <c r="L47" s="95"/>
      <c r="M47" s="95"/>
      <c r="N47" s="95"/>
      <c r="O47" s="95"/>
      <c r="P47" s="95"/>
      <c r="Q47" s="95"/>
    </row>
    <row r="48" spans="10:17" s="67" customFormat="1">
      <c r="J48" s="95"/>
      <c r="K48" s="95"/>
      <c r="L48" s="95"/>
      <c r="M48" s="95"/>
      <c r="N48" s="95"/>
      <c r="O48" s="95"/>
      <c r="P48" s="95"/>
      <c r="Q48" s="95"/>
    </row>
    <row r="49" spans="10:17" s="67" customFormat="1">
      <c r="J49" s="95"/>
      <c r="K49" s="95"/>
      <c r="L49" s="95"/>
      <c r="M49" s="95"/>
      <c r="N49" s="95"/>
      <c r="O49" s="95"/>
      <c r="P49" s="95"/>
      <c r="Q49" s="95"/>
    </row>
    <row r="50" spans="10:17" s="67" customFormat="1">
      <c r="J50" s="95"/>
      <c r="K50" s="95"/>
      <c r="L50" s="95"/>
      <c r="M50" s="95"/>
      <c r="N50" s="95"/>
      <c r="O50" s="95"/>
      <c r="P50" s="95"/>
      <c r="Q50" s="95"/>
    </row>
    <row r="51" spans="10:17" s="67" customFormat="1">
      <c r="J51" s="95"/>
      <c r="K51" s="95"/>
      <c r="L51" s="95"/>
      <c r="M51" s="95"/>
      <c r="N51" s="95"/>
      <c r="O51" s="95"/>
      <c r="P51" s="95"/>
      <c r="Q51" s="95"/>
    </row>
    <row r="52" spans="10:17" s="67" customFormat="1">
      <c r="J52" s="95"/>
      <c r="K52" s="95"/>
      <c r="L52" s="95"/>
      <c r="M52" s="95"/>
      <c r="N52" s="95"/>
      <c r="O52" s="95"/>
      <c r="P52" s="95"/>
      <c r="Q52" s="95"/>
    </row>
    <row r="53" spans="10:17" s="67" customFormat="1">
      <c r="J53" s="95"/>
      <c r="K53" s="95"/>
      <c r="L53" s="95"/>
      <c r="M53" s="95"/>
      <c r="N53" s="95"/>
      <c r="O53" s="95"/>
      <c r="P53" s="95"/>
      <c r="Q53" s="95"/>
    </row>
    <row r="54" spans="10:17" s="67" customFormat="1">
      <c r="J54" s="95"/>
      <c r="K54" s="95"/>
      <c r="L54" s="95"/>
      <c r="M54" s="95"/>
      <c r="N54" s="95"/>
      <c r="O54" s="95"/>
      <c r="P54" s="95"/>
      <c r="Q54" s="95"/>
    </row>
    <row r="55" spans="10:17" s="67" customFormat="1">
      <c r="J55" s="95"/>
      <c r="K55" s="95"/>
      <c r="L55" s="95"/>
      <c r="M55" s="95"/>
      <c r="N55" s="95"/>
      <c r="O55" s="95"/>
      <c r="P55" s="95"/>
      <c r="Q55" s="95"/>
    </row>
    <row r="56" spans="10:17" s="67" customFormat="1">
      <c r="J56" s="95"/>
      <c r="K56" s="95"/>
      <c r="L56" s="95"/>
      <c r="M56" s="95"/>
      <c r="N56" s="95"/>
      <c r="O56" s="95"/>
      <c r="P56" s="95"/>
      <c r="Q56" s="95"/>
    </row>
    <row r="57" spans="10:17" s="67" customFormat="1">
      <c r="J57" s="95"/>
      <c r="K57" s="95"/>
      <c r="L57" s="95"/>
      <c r="M57" s="95"/>
      <c r="N57" s="95"/>
      <c r="O57" s="95"/>
      <c r="P57" s="95"/>
      <c r="Q57" s="95"/>
    </row>
    <row r="58" spans="10:17" s="67" customFormat="1">
      <c r="J58" s="95"/>
      <c r="K58" s="95"/>
      <c r="L58" s="95"/>
      <c r="M58" s="95"/>
      <c r="N58" s="95"/>
      <c r="O58" s="95"/>
      <c r="P58" s="95"/>
      <c r="Q58" s="95"/>
    </row>
    <row r="59" spans="10:17" s="67" customFormat="1">
      <c r="J59" s="95"/>
      <c r="K59" s="95"/>
      <c r="L59" s="95"/>
      <c r="M59" s="95"/>
      <c r="N59" s="95"/>
      <c r="O59" s="95"/>
      <c r="P59" s="95"/>
      <c r="Q59" s="95"/>
    </row>
    <row r="60" spans="10:17" s="67" customFormat="1">
      <c r="J60" s="95"/>
      <c r="K60" s="95"/>
      <c r="L60" s="95"/>
      <c r="M60" s="95"/>
      <c r="N60" s="95"/>
      <c r="O60" s="95"/>
      <c r="P60" s="95"/>
      <c r="Q60" s="95"/>
    </row>
    <row r="61" spans="10:17" s="67" customFormat="1">
      <c r="J61" s="95"/>
      <c r="K61" s="95"/>
      <c r="L61" s="95"/>
      <c r="M61" s="95"/>
      <c r="N61" s="95"/>
      <c r="O61" s="95"/>
      <c r="P61" s="95"/>
      <c r="Q61" s="95"/>
    </row>
    <row r="62" spans="10:17" s="67" customFormat="1">
      <c r="J62" s="95"/>
      <c r="K62" s="95"/>
      <c r="L62" s="95"/>
      <c r="M62" s="95"/>
      <c r="N62" s="95"/>
      <c r="O62" s="95"/>
      <c r="P62" s="95"/>
      <c r="Q62" s="95"/>
    </row>
    <row r="63" spans="10:17" s="67" customFormat="1">
      <c r="J63" s="95"/>
      <c r="K63" s="95"/>
      <c r="L63" s="95"/>
      <c r="M63" s="95"/>
      <c r="N63" s="95"/>
      <c r="O63" s="95"/>
      <c r="P63" s="95"/>
      <c r="Q63" s="95"/>
    </row>
    <row r="64" spans="10:17" s="67" customFormat="1">
      <c r="J64" s="95"/>
      <c r="K64" s="95"/>
      <c r="L64" s="95"/>
      <c r="M64" s="95"/>
      <c r="N64" s="95"/>
      <c r="O64" s="95"/>
      <c r="P64" s="95"/>
      <c r="Q64" s="95"/>
    </row>
    <row r="65" spans="10:17" s="67" customFormat="1">
      <c r="J65" s="95"/>
      <c r="K65" s="95"/>
      <c r="L65" s="95"/>
      <c r="M65" s="95"/>
      <c r="N65" s="95"/>
      <c r="O65" s="95"/>
      <c r="P65" s="95"/>
      <c r="Q65" s="95"/>
    </row>
    <row r="66" spans="10:17" s="67" customFormat="1">
      <c r="J66" s="95"/>
      <c r="K66" s="95"/>
      <c r="L66" s="95"/>
      <c r="M66" s="95"/>
      <c r="N66" s="95"/>
      <c r="O66" s="95"/>
      <c r="P66" s="95"/>
      <c r="Q66" s="95"/>
    </row>
    <row r="67" spans="10:17" s="67" customFormat="1">
      <c r="J67" s="95"/>
      <c r="K67" s="95"/>
      <c r="L67" s="95"/>
      <c r="M67" s="95"/>
      <c r="N67" s="95"/>
      <c r="O67" s="95"/>
      <c r="P67" s="95"/>
      <c r="Q67" s="95"/>
    </row>
    <row r="68" spans="10:17" s="67" customFormat="1">
      <c r="J68" s="95"/>
      <c r="K68" s="95"/>
      <c r="L68" s="95"/>
      <c r="M68" s="95"/>
      <c r="N68" s="95"/>
      <c r="O68" s="95"/>
      <c r="P68" s="95"/>
      <c r="Q68" s="95"/>
    </row>
    <row r="69" spans="10:17" s="67" customFormat="1">
      <c r="J69" s="95"/>
      <c r="K69" s="95"/>
      <c r="L69" s="95"/>
      <c r="M69" s="95"/>
      <c r="N69" s="95"/>
      <c r="O69" s="95"/>
      <c r="P69" s="95"/>
      <c r="Q69" s="95"/>
    </row>
    <row r="70" spans="10:17" s="67" customFormat="1">
      <c r="J70" s="95"/>
      <c r="K70" s="95"/>
      <c r="L70" s="95"/>
      <c r="M70" s="95"/>
      <c r="N70" s="95"/>
      <c r="O70" s="95"/>
      <c r="P70" s="95"/>
      <c r="Q70" s="95"/>
    </row>
    <row r="71" spans="10:17" s="67" customFormat="1">
      <c r="J71" s="95"/>
      <c r="K71" s="95"/>
      <c r="L71" s="95"/>
      <c r="M71" s="95"/>
      <c r="N71" s="95"/>
      <c r="O71" s="95"/>
      <c r="P71" s="95"/>
      <c r="Q71" s="95"/>
    </row>
    <row r="72" spans="10:17" s="67" customFormat="1">
      <c r="J72" s="95"/>
      <c r="K72" s="95"/>
      <c r="L72" s="95"/>
      <c r="M72" s="95"/>
      <c r="N72" s="95"/>
      <c r="O72" s="95"/>
      <c r="P72" s="95"/>
      <c r="Q72" s="95"/>
    </row>
    <row r="73" spans="10:17" s="67" customFormat="1">
      <c r="J73" s="95"/>
      <c r="K73" s="95"/>
      <c r="L73" s="95"/>
      <c r="M73" s="95"/>
      <c r="N73" s="95"/>
      <c r="O73" s="95"/>
      <c r="P73" s="95"/>
      <c r="Q73" s="95"/>
    </row>
    <row r="74" spans="10:17" s="67" customFormat="1">
      <c r="J74" s="95"/>
      <c r="K74" s="95"/>
      <c r="L74" s="95"/>
      <c r="M74" s="95"/>
      <c r="N74" s="95"/>
      <c r="O74" s="95"/>
      <c r="P74" s="95"/>
      <c r="Q74" s="95"/>
    </row>
    <row r="75" spans="10:17" s="67" customFormat="1">
      <c r="J75" s="95"/>
      <c r="K75" s="95"/>
      <c r="L75" s="95"/>
      <c r="M75" s="95"/>
      <c r="N75" s="95"/>
      <c r="O75" s="95"/>
      <c r="P75" s="95"/>
      <c r="Q75" s="95"/>
    </row>
    <row r="76" spans="10:17" s="67" customFormat="1">
      <c r="J76" s="95"/>
      <c r="K76" s="95"/>
      <c r="L76" s="95"/>
      <c r="M76" s="95"/>
      <c r="N76" s="95"/>
      <c r="O76" s="95"/>
      <c r="P76" s="95"/>
      <c r="Q76" s="95"/>
    </row>
    <row r="77" spans="10:17" s="67" customFormat="1">
      <c r="J77" s="95"/>
      <c r="K77" s="95"/>
      <c r="L77" s="95"/>
      <c r="M77" s="95"/>
      <c r="N77" s="95"/>
      <c r="O77" s="95"/>
      <c r="P77" s="95"/>
      <c r="Q77" s="95"/>
    </row>
    <row r="78" spans="10:17" s="67" customFormat="1">
      <c r="J78" s="95"/>
      <c r="K78" s="95"/>
      <c r="L78" s="95"/>
      <c r="M78" s="95"/>
      <c r="N78" s="95"/>
      <c r="O78" s="95"/>
      <c r="P78" s="95"/>
      <c r="Q78" s="95"/>
    </row>
    <row r="79" spans="10:17" s="67" customFormat="1">
      <c r="J79" s="95"/>
      <c r="K79" s="95"/>
      <c r="L79" s="95"/>
      <c r="M79" s="95"/>
      <c r="N79" s="95"/>
      <c r="O79" s="95"/>
      <c r="P79" s="95"/>
      <c r="Q79" s="95"/>
    </row>
    <row r="80" spans="10:17" s="67" customFormat="1">
      <c r="J80" s="95"/>
      <c r="K80" s="95"/>
      <c r="L80" s="95"/>
      <c r="M80" s="95"/>
      <c r="N80" s="95"/>
      <c r="O80" s="95"/>
      <c r="P80" s="95"/>
      <c r="Q80" s="95"/>
    </row>
    <row r="81" spans="10:17" s="67" customFormat="1">
      <c r="J81" s="95"/>
      <c r="K81" s="95"/>
      <c r="L81" s="95"/>
      <c r="M81" s="95"/>
      <c r="N81" s="95"/>
      <c r="O81" s="95"/>
      <c r="P81" s="95"/>
      <c r="Q81" s="95"/>
    </row>
    <row r="82" spans="10:17" s="67" customFormat="1">
      <c r="J82" s="95"/>
      <c r="K82" s="95"/>
      <c r="L82" s="95"/>
      <c r="M82" s="95"/>
      <c r="N82" s="95"/>
      <c r="O82" s="95"/>
      <c r="P82" s="95"/>
      <c r="Q82" s="95"/>
    </row>
    <row r="83" spans="10:17" s="67" customFormat="1">
      <c r="J83" s="95"/>
      <c r="K83" s="95"/>
      <c r="L83" s="95"/>
      <c r="M83" s="95"/>
      <c r="N83" s="95"/>
      <c r="O83" s="95"/>
      <c r="P83" s="95"/>
      <c r="Q83" s="95"/>
    </row>
    <row r="84" spans="10:17" s="67" customFormat="1">
      <c r="J84" s="95"/>
      <c r="K84" s="95"/>
      <c r="L84" s="95"/>
      <c r="M84" s="95"/>
      <c r="N84" s="95"/>
      <c r="O84" s="95"/>
      <c r="P84" s="95"/>
      <c r="Q84" s="95"/>
    </row>
    <row r="85" spans="10:17" s="67" customFormat="1">
      <c r="J85" s="95"/>
      <c r="K85" s="95"/>
      <c r="L85" s="95"/>
      <c r="M85" s="95"/>
      <c r="N85" s="95"/>
      <c r="O85" s="95"/>
      <c r="P85" s="95"/>
      <c r="Q85" s="95"/>
    </row>
    <row r="86" spans="10:17" s="67" customFormat="1">
      <c r="J86" s="95"/>
      <c r="K86" s="95"/>
      <c r="L86" s="95"/>
      <c r="M86" s="95"/>
      <c r="N86" s="95"/>
      <c r="O86" s="95"/>
      <c r="P86" s="95"/>
      <c r="Q86" s="95"/>
    </row>
    <row r="87" spans="10:17" s="67" customFormat="1">
      <c r="J87" s="95"/>
      <c r="K87" s="95"/>
      <c r="L87" s="95"/>
      <c r="M87" s="95"/>
      <c r="N87" s="95"/>
      <c r="O87" s="95"/>
      <c r="P87" s="95"/>
      <c r="Q87" s="95"/>
    </row>
    <row r="88" spans="10:17" s="67" customFormat="1">
      <c r="J88" s="95"/>
      <c r="K88" s="95"/>
      <c r="L88" s="95"/>
      <c r="M88" s="95"/>
      <c r="N88" s="95"/>
      <c r="O88" s="95"/>
      <c r="P88" s="95"/>
      <c r="Q88" s="95"/>
    </row>
    <row r="89" spans="10:17" s="67" customFormat="1">
      <c r="J89" s="95"/>
      <c r="K89" s="95"/>
      <c r="L89" s="95"/>
      <c r="M89" s="95"/>
      <c r="N89" s="95"/>
      <c r="O89" s="95"/>
      <c r="P89" s="95"/>
      <c r="Q89" s="95"/>
    </row>
    <row r="90" spans="10:17" s="67" customFormat="1">
      <c r="J90" s="95"/>
      <c r="K90" s="95"/>
      <c r="L90" s="95"/>
      <c r="M90" s="95"/>
      <c r="N90" s="95"/>
      <c r="O90" s="95"/>
      <c r="P90" s="95"/>
      <c r="Q90" s="95"/>
    </row>
    <row r="91" spans="10:17" s="67" customFormat="1">
      <c r="J91" s="95"/>
      <c r="K91" s="95"/>
      <c r="L91" s="95"/>
      <c r="M91" s="95"/>
      <c r="N91" s="95"/>
      <c r="O91" s="95"/>
      <c r="P91" s="95"/>
      <c r="Q91" s="95"/>
    </row>
    <row r="92" spans="10:17" s="67" customFormat="1">
      <c r="J92" s="95"/>
      <c r="K92" s="95"/>
      <c r="L92" s="95"/>
      <c r="M92" s="95"/>
      <c r="N92" s="95"/>
      <c r="O92" s="95"/>
      <c r="P92" s="95"/>
      <c r="Q92" s="95"/>
    </row>
    <row r="93" spans="10:17" s="67" customFormat="1">
      <c r="J93" s="95"/>
      <c r="K93" s="95"/>
      <c r="L93" s="95"/>
      <c r="M93" s="95"/>
      <c r="N93" s="95"/>
      <c r="O93" s="95"/>
      <c r="P93" s="95"/>
      <c r="Q93" s="95"/>
    </row>
    <row r="94" spans="10:17" s="67" customFormat="1">
      <c r="J94" s="95"/>
      <c r="K94" s="95"/>
      <c r="L94" s="95"/>
      <c r="M94" s="95"/>
      <c r="N94" s="95"/>
      <c r="O94" s="95"/>
      <c r="P94" s="95"/>
      <c r="Q94" s="95"/>
    </row>
    <row r="95" spans="10:17" s="67" customFormat="1">
      <c r="J95" s="95"/>
      <c r="K95" s="95"/>
      <c r="L95" s="95"/>
      <c r="M95" s="95"/>
      <c r="N95" s="95"/>
      <c r="O95" s="95"/>
      <c r="P95" s="95"/>
      <c r="Q95" s="95"/>
    </row>
    <row r="96" spans="10:17" s="67" customFormat="1">
      <c r="J96" s="95"/>
      <c r="K96" s="95"/>
      <c r="L96" s="95"/>
      <c r="M96" s="95"/>
      <c r="N96" s="95"/>
      <c r="O96" s="95"/>
      <c r="P96" s="95"/>
      <c r="Q96" s="95"/>
    </row>
    <row r="97" spans="10:17" s="67" customFormat="1">
      <c r="J97" s="95"/>
      <c r="K97" s="95"/>
      <c r="L97" s="95"/>
      <c r="M97" s="95"/>
      <c r="N97" s="95"/>
      <c r="O97" s="95"/>
      <c r="P97" s="95"/>
      <c r="Q97" s="95"/>
    </row>
    <row r="98" spans="10:17" s="67" customFormat="1">
      <c r="J98" s="95"/>
      <c r="K98" s="95"/>
      <c r="L98" s="95"/>
      <c r="M98" s="95"/>
      <c r="N98" s="95"/>
      <c r="O98" s="95"/>
      <c r="P98" s="95"/>
      <c r="Q98" s="95"/>
    </row>
    <row r="99" spans="10:17" s="67" customFormat="1">
      <c r="J99" s="95"/>
      <c r="K99" s="95"/>
      <c r="L99" s="95"/>
      <c r="M99" s="95"/>
      <c r="N99" s="95"/>
      <c r="O99" s="95"/>
      <c r="P99" s="95"/>
      <c r="Q99" s="95"/>
    </row>
    <row r="100" spans="10:17" s="67" customFormat="1">
      <c r="J100" s="95"/>
      <c r="K100" s="95"/>
      <c r="L100" s="95"/>
      <c r="M100" s="95"/>
      <c r="N100" s="95"/>
      <c r="O100" s="95"/>
      <c r="P100" s="95"/>
      <c r="Q100" s="95"/>
    </row>
    <row r="101" spans="10:17" s="67" customFormat="1">
      <c r="J101" s="95"/>
      <c r="K101" s="95"/>
      <c r="L101" s="95"/>
      <c r="M101" s="95"/>
      <c r="N101" s="95"/>
      <c r="O101" s="95"/>
      <c r="P101" s="95"/>
      <c r="Q101" s="95"/>
    </row>
    <row r="102" spans="10:17" s="67" customFormat="1">
      <c r="J102" s="95"/>
      <c r="K102" s="95"/>
      <c r="L102" s="95"/>
      <c r="M102" s="95"/>
      <c r="N102" s="95"/>
      <c r="O102" s="95"/>
      <c r="P102" s="95"/>
      <c r="Q102" s="95"/>
    </row>
    <row r="103" spans="10:17" s="67" customFormat="1">
      <c r="J103" s="95"/>
      <c r="K103" s="95"/>
      <c r="L103" s="95"/>
      <c r="M103" s="95"/>
      <c r="N103" s="95"/>
      <c r="O103" s="95"/>
      <c r="P103" s="95"/>
      <c r="Q103" s="95"/>
    </row>
    <row r="104" spans="10:17" s="67" customFormat="1">
      <c r="J104" s="95"/>
      <c r="K104" s="95"/>
      <c r="L104" s="95"/>
      <c r="M104" s="95"/>
      <c r="N104" s="95"/>
      <c r="O104" s="95"/>
      <c r="P104" s="95"/>
      <c r="Q104" s="95"/>
    </row>
    <row r="105" spans="10:17" s="67" customFormat="1">
      <c r="J105" s="95"/>
      <c r="K105" s="95"/>
      <c r="L105" s="95"/>
      <c r="M105" s="95"/>
      <c r="N105" s="95"/>
      <c r="O105" s="95"/>
      <c r="P105" s="95"/>
      <c r="Q105" s="95"/>
    </row>
    <row r="106" spans="10:17" s="67" customFormat="1">
      <c r="J106" s="95"/>
      <c r="K106" s="95"/>
      <c r="L106" s="95"/>
      <c r="M106" s="95"/>
      <c r="N106" s="95"/>
      <c r="O106" s="95"/>
      <c r="P106" s="95"/>
      <c r="Q106" s="95"/>
    </row>
    <row r="107" spans="10:17" s="67" customFormat="1">
      <c r="J107" s="95"/>
      <c r="K107" s="95"/>
      <c r="L107" s="95"/>
      <c r="M107" s="95"/>
      <c r="N107" s="95"/>
      <c r="O107" s="95"/>
      <c r="P107" s="95"/>
      <c r="Q107" s="95"/>
    </row>
    <row r="108" spans="10:17" s="67" customFormat="1">
      <c r="J108" s="95"/>
      <c r="K108" s="95"/>
      <c r="L108" s="95"/>
      <c r="M108" s="95"/>
      <c r="N108" s="95"/>
      <c r="O108" s="95"/>
      <c r="P108" s="95"/>
      <c r="Q108" s="95"/>
    </row>
    <row r="109" spans="10:17" s="67" customFormat="1">
      <c r="J109" s="95"/>
      <c r="K109" s="95"/>
      <c r="L109" s="95"/>
      <c r="M109" s="95"/>
      <c r="N109" s="95"/>
      <c r="O109" s="95"/>
      <c r="P109" s="95"/>
      <c r="Q109" s="95"/>
    </row>
    <row r="110" spans="10:17" s="67" customFormat="1">
      <c r="J110" s="95"/>
      <c r="K110" s="95"/>
      <c r="L110" s="95"/>
      <c r="M110" s="95"/>
      <c r="N110" s="95"/>
      <c r="O110" s="95"/>
      <c r="P110" s="95"/>
      <c r="Q110" s="95"/>
    </row>
    <row r="111" spans="10:17" s="67" customFormat="1">
      <c r="J111" s="95"/>
      <c r="K111" s="95"/>
      <c r="L111" s="95"/>
      <c r="M111" s="95"/>
      <c r="N111" s="95"/>
      <c r="O111" s="95"/>
      <c r="P111" s="95"/>
      <c r="Q111" s="95"/>
    </row>
    <row r="112" spans="10:17" s="67" customFormat="1">
      <c r="J112" s="95"/>
      <c r="K112" s="95"/>
      <c r="L112" s="95"/>
      <c r="M112" s="95"/>
      <c r="N112" s="95"/>
      <c r="O112" s="95"/>
      <c r="P112" s="95"/>
      <c r="Q112" s="95"/>
    </row>
    <row r="113" spans="10:17" s="67" customFormat="1">
      <c r="J113" s="95"/>
      <c r="K113" s="95"/>
      <c r="L113" s="95"/>
      <c r="M113" s="95"/>
      <c r="N113" s="95"/>
      <c r="O113" s="95"/>
      <c r="P113" s="95"/>
      <c r="Q113" s="95"/>
    </row>
    <row r="114" spans="10:17" s="67" customFormat="1">
      <c r="J114" s="95"/>
      <c r="K114" s="95"/>
      <c r="L114" s="95"/>
      <c r="M114" s="95"/>
      <c r="N114" s="95"/>
      <c r="O114" s="95"/>
      <c r="P114" s="95"/>
      <c r="Q114" s="95"/>
    </row>
    <row r="115" spans="10:17" s="67" customFormat="1">
      <c r="J115" s="95"/>
      <c r="K115" s="95"/>
      <c r="L115" s="95"/>
      <c r="M115" s="95"/>
      <c r="N115" s="95"/>
      <c r="O115" s="95"/>
      <c r="P115" s="95"/>
      <c r="Q115" s="95"/>
    </row>
    <row r="116" spans="10:17" s="67" customFormat="1">
      <c r="J116" s="95"/>
      <c r="K116" s="95"/>
      <c r="L116" s="95"/>
      <c r="M116" s="95"/>
      <c r="N116" s="95"/>
      <c r="O116" s="95"/>
      <c r="P116" s="95"/>
      <c r="Q116" s="95"/>
    </row>
    <row r="117" spans="10:17" s="67" customFormat="1">
      <c r="J117" s="95"/>
      <c r="K117" s="95"/>
      <c r="L117" s="95"/>
      <c r="M117" s="95"/>
      <c r="N117" s="95"/>
      <c r="O117" s="95"/>
      <c r="P117" s="95"/>
      <c r="Q117" s="95"/>
    </row>
    <row r="118" spans="10:17" s="67" customFormat="1">
      <c r="J118" s="95"/>
      <c r="K118" s="95"/>
      <c r="L118" s="95"/>
      <c r="M118" s="95"/>
      <c r="N118" s="95"/>
      <c r="O118" s="95"/>
      <c r="P118" s="95"/>
      <c r="Q118" s="95"/>
    </row>
    <row r="119" spans="10:17" s="67" customFormat="1">
      <c r="J119" s="95"/>
      <c r="K119" s="95"/>
      <c r="L119" s="95"/>
      <c r="M119" s="95"/>
      <c r="N119" s="95"/>
      <c r="O119" s="95"/>
      <c r="P119" s="95"/>
      <c r="Q119" s="95"/>
    </row>
    <row r="120" spans="10:17" s="67" customFormat="1">
      <c r="J120" s="95"/>
      <c r="K120" s="95"/>
      <c r="L120" s="95"/>
      <c r="M120" s="95"/>
      <c r="N120" s="95"/>
      <c r="O120" s="95"/>
      <c r="P120" s="95"/>
      <c r="Q120" s="95"/>
    </row>
    <row r="121" spans="10:17" s="67" customFormat="1">
      <c r="J121" s="95"/>
      <c r="K121" s="95"/>
      <c r="L121" s="95"/>
      <c r="M121" s="95"/>
      <c r="N121" s="95"/>
      <c r="O121" s="95"/>
      <c r="P121" s="95"/>
      <c r="Q121" s="95"/>
    </row>
    <row r="122" spans="10:17" s="67" customFormat="1">
      <c r="J122" s="95"/>
      <c r="K122" s="95"/>
      <c r="L122" s="95"/>
      <c r="M122" s="95"/>
      <c r="N122" s="95"/>
      <c r="O122" s="95"/>
      <c r="P122" s="95"/>
      <c r="Q122" s="95"/>
    </row>
    <row r="123" spans="10:17" s="67" customFormat="1">
      <c r="J123" s="95"/>
      <c r="K123" s="95"/>
      <c r="L123" s="95"/>
      <c r="M123" s="95"/>
      <c r="N123" s="95"/>
      <c r="O123" s="95"/>
      <c r="P123" s="95"/>
      <c r="Q123" s="95"/>
    </row>
    <row r="124" spans="10:17" s="67" customFormat="1">
      <c r="J124" s="95"/>
      <c r="K124" s="95"/>
      <c r="L124" s="95"/>
      <c r="M124" s="95"/>
      <c r="N124" s="95"/>
      <c r="O124" s="95"/>
      <c r="P124" s="95"/>
      <c r="Q124" s="95"/>
    </row>
    <row r="125" spans="10:17" s="67" customFormat="1">
      <c r="J125" s="95"/>
      <c r="K125" s="95"/>
      <c r="L125" s="95"/>
      <c r="M125" s="95"/>
      <c r="N125" s="95"/>
      <c r="O125" s="95"/>
      <c r="P125" s="95"/>
      <c r="Q125" s="95"/>
    </row>
    <row r="126" spans="10:17" s="67" customFormat="1">
      <c r="J126" s="95"/>
      <c r="K126" s="95"/>
      <c r="L126" s="95"/>
      <c r="M126" s="95"/>
      <c r="N126" s="95"/>
      <c r="O126" s="95"/>
      <c r="P126" s="95"/>
      <c r="Q126" s="95"/>
    </row>
    <row r="127" spans="10:17" s="67" customFormat="1">
      <c r="J127" s="95"/>
      <c r="K127" s="95"/>
      <c r="L127" s="95"/>
      <c r="M127" s="95"/>
      <c r="N127" s="95"/>
      <c r="O127" s="95"/>
      <c r="P127" s="95"/>
      <c r="Q127" s="95"/>
    </row>
    <row r="128" spans="10:17" s="67" customFormat="1">
      <c r="J128" s="95"/>
      <c r="K128" s="95"/>
      <c r="L128" s="95"/>
      <c r="M128" s="95"/>
      <c r="N128" s="95"/>
      <c r="O128" s="95"/>
      <c r="P128" s="95"/>
      <c r="Q128" s="95"/>
    </row>
    <row r="129" spans="10:17" s="67" customFormat="1">
      <c r="J129" s="95"/>
      <c r="K129" s="95"/>
      <c r="L129" s="95"/>
      <c r="M129" s="95"/>
      <c r="N129" s="95"/>
      <c r="O129" s="95"/>
      <c r="P129" s="95"/>
      <c r="Q129" s="95"/>
    </row>
    <row r="130" spans="10:17" s="67" customFormat="1">
      <c r="J130" s="95"/>
      <c r="K130" s="95"/>
      <c r="L130" s="95"/>
      <c r="M130" s="95"/>
      <c r="N130" s="95"/>
      <c r="O130" s="95"/>
      <c r="P130" s="95"/>
      <c r="Q130" s="95"/>
    </row>
    <row r="131" spans="10:17" s="67" customFormat="1">
      <c r="J131" s="95"/>
      <c r="K131" s="95"/>
      <c r="L131" s="95"/>
      <c r="M131" s="95"/>
      <c r="N131" s="95"/>
      <c r="O131" s="95"/>
      <c r="P131" s="95"/>
      <c r="Q131" s="95"/>
    </row>
    <row r="132" spans="10:17" s="67" customFormat="1">
      <c r="J132" s="95"/>
      <c r="K132" s="95"/>
      <c r="L132" s="95"/>
      <c r="M132" s="95"/>
      <c r="N132" s="95"/>
      <c r="O132" s="95"/>
      <c r="P132" s="95"/>
      <c r="Q132" s="95"/>
    </row>
    <row r="133" spans="10:17" s="67" customFormat="1">
      <c r="J133" s="95"/>
      <c r="K133" s="95"/>
      <c r="L133" s="95"/>
      <c r="M133" s="95"/>
      <c r="N133" s="95"/>
      <c r="O133" s="95"/>
      <c r="P133" s="95"/>
      <c r="Q133" s="95"/>
    </row>
    <row r="134" spans="10:17" s="67" customFormat="1">
      <c r="J134" s="95"/>
      <c r="K134" s="95"/>
      <c r="L134" s="95"/>
      <c r="M134" s="95"/>
      <c r="N134" s="95"/>
      <c r="O134" s="95"/>
      <c r="P134" s="95"/>
      <c r="Q134" s="95"/>
    </row>
    <row r="135" spans="10:17" s="67" customFormat="1">
      <c r="J135" s="95"/>
      <c r="K135" s="95"/>
      <c r="L135" s="95"/>
      <c r="M135" s="95"/>
      <c r="N135" s="95"/>
      <c r="O135" s="95"/>
      <c r="P135" s="95"/>
      <c r="Q135" s="95"/>
    </row>
    <row r="136" spans="10:17" s="67" customFormat="1">
      <c r="J136" s="95"/>
      <c r="K136" s="95"/>
      <c r="L136" s="95"/>
      <c r="M136" s="95"/>
      <c r="N136" s="95"/>
      <c r="O136" s="95"/>
      <c r="P136" s="95"/>
      <c r="Q136" s="95"/>
    </row>
    <row r="137" spans="10:17" s="67" customFormat="1">
      <c r="J137" s="95"/>
      <c r="K137" s="95"/>
      <c r="L137" s="95"/>
      <c r="M137" s="95"/>
      <c r="N137" s="95"/>
      <c r="O137" s="95"/>
      <c r="P137" s="95"/>
      <c r="Q137" s="95"/>
    </row>
    <row r="138" spans="10:17" s="67" customFormat="1">
      <c r="J138" s="95"/>
      <c r="K138" s="95"/>
      <c r="L138" s="95"/>
      <c r="M138" s="95"/>
      <c r="N138" s="95"/>
      <c r="O138" s="95"/>
      <c r="P138" s="95"/>
      <c r="Q138" s="95"/>
    </row>
    <row r="139" spans="10:17" s="67" customFormat="1">
      <c r="J139" s="95"/>
      <c r="K139" s="95"/>
      <c r="L139" s="95"/>
      <c r="M139" s="95"/>
      <c r="N139" s="95"/>
      <c r="O139" s="95"/>
      <c r="P139" s="95"/>
      <c r="Q139" s="95"/>
    </row>
    <row r="140" spans="10:17" s="67" customFormat="1">
      <c r="J140" s="95"/>
      <c r="K140" s="95"/>
      <c r="L140" s="95"/>
      <c r="M140" s="95"/>
      <c r="N140" s="95"/>
      <c r="O140" s="95"/>
      <c r="P140" s="95"/>
      <c r="Q140" s="95"/>
    </row>
    <row r="141" spans="10:17" s="67" customFormat="1">
      <c r="J141" s="95"/>
      <c r="K141" s="95"/>
      <c r="L141" s="95"/>
      <c r="M141" s="95"/>
      <c r="N141" s="95"/>
      <c r="O141" s="95"/>
      <c r="P141" s="95"/>
      <c r="Q141" s="95"/>
    </row>
    <row r="142" spans="10:17" s="67" customFormat="1">
      <c r="J142" s="95"/>
      <c r="K142" s="95"/>
      <c r="L142" s="95"/>
      <c r="M142" s="95"/>
      <c r="N142" s="95"/>
      <c r="O142" s="95"/>
      <c r="P142" s="95"/>
      <c r="Q142" s="95"/>
    </row>
    <row r="143" spans="10:17" s="67" customFormat="1">
      <c r="J143" s="95"/>
      <c r="K143" s="95"/>
      <c r="L143" s="95"/>
      <c r="M143" s="95"/>
      <c r="N143" s="95"/>
      <c r="O143" s="95"/>
      <c r="P143" s="95"/>
      <c r="Q143" s="95"/>
    </row>
    <row r="144" spans="10:17" s="67" customFormat="1">
      <c r="J144" s="95"/>
      <c r="K144" s="95"/>
      <c r="L144" s="95"/>
      <c r="M144" s="95"/>
      <c r="N144" s="95"/>
      <c r="O144" s="95"/>
      <c r="P144" s="95"/>
      <c r="Q144" s="95"/>
    </row>
    <row r="145" spans="10:17" s="67" customFormat="1">
      <c r="J145" s="95"/>
      <c r="K145" s="95"/>
      <c r="L145" s="95"/>
      <c r="M145" s="95"/>
      <c r="N145" s="95"/>
      <c r="O145" s="95"/>
      <c r="P145" s="95"/>
      <c r="Q145" s="95"/>
    </row>
    <row r="146" spans="10:17" s="67" customFormat="1">
      <c r="J146" s="95"/>
      <c r="K146" s="95"/>
      <c r="L146" s="95"/>
      <c r="M146" s="95"/>
      <c r="N146" s="95"/>
      <c r="O146" s="95"/>
      <c r="P146" s="95"/>
      <c r="Q146" s="95"/>
    </row>
    <row r="147" spans="10:17" s="67" customFormat="1">
      <c r="J147" s="95"/>
      <c r="K147" s="95"/>
      <c r="L147" s="95"/>
      <c r="M147" s="95"/>
      <c r="N147" s="95"/>
      <c r="O147" s="95"/>
      <c r="P147" s="95"/>
      <c r="Q147" s="95"/>
    </row>
    <row r="148" spans="10:17" s="67" customFormat="1">
      <c r="J148" s="95"/>
      <c r="K148" s="95"/>
      <c r="L148" s="95"/>
      <c r="M148" s="95"/>
      <c r="N148" s="95"/>
      <c r="O148" s="95"/>
      <c r="P148" s="95"/>
      <c r="Q148" s="95"/>
    </row>
    <row r="149" spans="10:17" s="67" customFormat="1">
      <c r="J149" s="95"/>
      <c r="K149" s="95"/>
      <c r="L149" s="95"/>
      <c r="M149" s="95"/>
      <c r="N149" s="95"/>
      <c r="O149" s="95"/>
      <c r="P149" s="95"/>
      <c r="Q149" s="95"/>
    </row>
    <row r="150" spans="10:17" s="67" customFormat="1">
      <c r="J150" s="95"/>
      <c r="K150" s="95"/>
      <c r="L150" s="95"/>
      <c r="M150" s="95"/>
      <c r="N150" s="95"/>
      <c r="O150" s="95"/>
      <c r="P150" s="95"/>
      <c r="Q150" s="95"/>
    </row>
    <row r="151" spans="10:17" s="67" customFormat="1">
      <c r="J151" s="95"/>
      <c r="K151" s="95"/>
      <c r="L151" s="95"/>
      <c r="M151" s="95"/>
      <c r="N151" s="95"/>
      <c r="O151" s="95"/>
      <c r="P151" s="95"/>
      <c r="Q151" s="95"/>
    </row>
    <row r="152" spans="10:17" s="67" customFormat="1">
      <c r="J152" s="95"/>
      <c r="K152" s="95"/>
      <c r="L152" s="95"/>
      <c r="M152" s="95"/>
      <c r="N152" s="95"/>
      <c r="O152" s="95"/>
      <c r="P152" s="95"/>
      <c r="Q152" s="95"/>
    </row>
    <row r="153" spans="10:17" s="67" customFormat="1">
      <c r="J153" s="95"/>
      <c r="K153" s="95"/>
      <c r="L153" s="95"/>
      <c r="M153" s="95"/>
      <c r="N153" s="95"/>
      <c r="O153" s="95"/>
      <c r="P153" s="95"/>
      <c r="Q153" s="95"/>
    </row>
    <row r="154" spans="10:17" s="67" customFormat="1">
      <c r="J154" s="95"/>
      <c r="K154" s="95"/>
      <c r="L154" s="95"/>
      <c r="M154" s="95"/>
      <c r="N154" s="95"/>
      <c r="O154" s="95"/>
      <c r="P154" s="95"/>
      <c r="Q154" s="95"/>
    </row>
    <row r="155" spans="10:17" s="67" customFormat="1">
      <c r="J155" s="95"/>
      <c r="K155" s="95"/>
      <c r="L155" s="95"/>
      <c r="M155" s="95"/>
      <c r="N155" s="95"/>
      <c r="O155" s="95"/>
      <c r="P155" s="95"/>
      <c r="Q155" s="95"/>
    </row>
    <row r="156" spans="10:17" s="67" customFormat="1">
      <c r="J156" s="95"/>
      <c r="K156" s="95"/>
      <c r="L156" s="95"/>
      <c r="M156" s="95"/>
      <c r="N156" s="95"/>
      <c r="O156" s="95"/>
      <c r="P156" s="95"/>
      <c r="Q156" s="95"/>
    </row>
    <row r="157" spans="10:17" s="67" customFormat="1">
      <c r="J157" s="95"/>
      <c r="K157" s="95"/>
      <c r="L157" s="95"/>
      <c r="M157" s="95"/>
      <c r="N157" s="95"/>
      <c r="O157" s="95"/>
      <c r="P157" s="95"/>
      <c r="Q157" s="95"/>
    </row>
    <row r="158" spans="10:17" s="67" customFormat="1">
      <c r="J158" s="95"/>
      <c r="K158" s="95"/>
      <c r="L158" s="95"/>
      <c r="M158" s="95"/>
      <c r="N158" s="95"/>
      <c r="O158" s="95"/>
      <c r="P158" s="95"/>
      <c r="Q158" s="95"/>
    </row>
    <row r="159" spans="10:17" s="67" customFormat="1">
      <c r="J159" s="95"/>
      <c r="K159" s="95"/>
      <c r="L159" s="95"/>
      <c r="M159" s="95"/>
      <c r="N159" s="95"/>
      <c r="O159" s="95"/>
      <c r="P159" s="95"/>
      <c r="Q159" s="95"/>
    </row>
    <row r="160" spans="10:17" s="67" customFormat="1">
      <c r="J160" s="95"/>
      <c r="K160" s="95"/>
      <c r="L160" s="95"/>
      <c r="M160" s="95"/>
      <c r="N160" s="95"/>
      <c r="O160" s="95"/>
      <c r="P160" s="95"/>
      <c r="Q160" s="95"/>
    </row>
    <row r="161" spans="10:17" s="67" customFormat="1">
      <c r="J161" s="95"/>
      <c r="K161" s="95"/>
      <c r="L161" s="95"/>
      <c r="M161" s="95"/>
      <c r="N161" s="95"/>
      <c r="O161" s="95"/>
      <c r="P161" s="95"/>
      <c r="Q161" s="95"/>
    </row>
    <row r="162" spans="10:17" s="67" customFormat="1">
      <c r="J162" s="95"/>
      <c r="K162" s="95"/>
      <c r="L162" s="95"/>
      <c r="M162" s="95"/>
      <c r="N162" s="95"/>
      <c r="O162" s="95"/>
      <c r="P162" s="95"/>
      <c r="Q162" s="95"/>
    </row>
    <row r="163" spans="10:17" s="67" customFormat="1">
      <c r="J163" s="95"/>
      <c r="K163" s="95"/>
      <c r="L163" s="95"/>
      <c r="M163" s="95"/>
      <c r="N163" s="95"/>
      <c r="O163" s="95"/>
      <c r="P163" s="95"/>
      <c r="Q163" s="95"/>
    </row>
    <row r="164" spans="10:17" s="67" customFormat="1">
      <c r="J164" s="95"/>
      <c r="K164" s="95"/>
      <c r="L164" s="95"/>
      <c r="M164" s="95"/>
      <c r="N164" s="95"/>
      <c r="O164" s="95"/>
      <c r="P164" s="95"/>
      <c r="Q164" s="95"/>
    </row>
    <row r="165" spans="10:17" s="67" customFormat="1">
      <c r="J165" s="95"/>
      <c r="K165" s="95"/>
      <c r="L165" s="95"/>
      <c r="M165" s="95"/>
      <c r="N165" s="95"/>
      <c r="O165" s="95"/>
      <c r="P165" s="95"/>
      <c r="Q165" s="95"/>
    </row>
    <row r="166" spans="10:17" s="67" customFormat="1">
      <c r="J166" s="95"/>
      <c r="K166" s="95"/>
      <c r="L166" s="95"/>
      <c r="M166" s="95"/>
      <c r="N166" s="95"/>
      <c r="O166" s="95"/>
      <c r="P166" s="95"/>
      <c r="Q166" s="95"/>
    </row>
    <row r="167" spans="10:17" s="67" customFormat="1">
      <c r="J167" s="95"/>
      <c r="K167" s="95"/>
      <c r="L167" s="95"/>
      <c r="M167" s="95"/>
      <c r="N167" s="95"/>
      <c r="O167" s="95"/>
      <c r="P167" s="95"/>
      <c r="Q167" s="95"/>
    </row>
    <row r="168" spans="10:17" s="67" customFormat="1">
      <c r="J168" s="95"/>
      <c r="K168" s="95"/>
      <c r="L168" s="95"/>
      <c r="M168" s="95"/>
      <c r="N168" s="95"/>
      <c r="O168" s="95"/>
      <c r="P168" s="95"/>
      <c r="Q168" s="95"/>
    </row>
    <row r="169" spans="10:17" s="67" customFormat="1">
      <c r="J169" s="95"/>
      <c r="K169" s="95"/>
      <c r="L169" s="95"/>
      <c r="M169" s="95"/>
      <c r="N169" s="95"/>
      <c r="O169" s="95"/>
      <c r="P169" s="95"/>
      <c r="Q169" s="95"/>
    </row>
    <row r="170" spans="10:17" s="67" customFormat="1">
      <c r="J170" s="95"/>
      <c r="K170" s="95"/>
      <c r="L170" s="95"/>
      <c r="M170" s="95"/>
      <c r="N170" s="95"/>
      <c r="O170" s="95"/>
      <c r="P170" s="95"/>
      <c r="Q170" s="95"/>
    </row>
    <row r="171" spans="10:17" s="67" customFormat="1">
      <c r="J171" s="95"/>
      <c r="K171" s="95"/>
      <c r="L171" s="95"/>
      <c r="M171" s="95"/>
      <c r="N171" s="95"/>
      <c r="O171" s="95"/>
      <c r="P171" s="95"/>
      <c r="Q171" s="95"/>
    </row>
    <row r="172" spans="10:17" s="67" customFormat="1">
      <c r="J172" s="95"/>
      <c r="K172" s="95"/>
      <c r="L172" s="95"/>
      <c r="M172" s="95"/>
      <c r="N172" s="95"/>
      <c r="O172" s="95"/>
      <c r="P172" s="95"/>
      <c r="Q172" s="95"/>
    </row>
    <row r="173" spans="10:17" s="67" customFormat="1">
      <c r="J173" s="95"/>
      <c r="K173" s="95"/>
      <c r="L173" s="95"/>
      <c r="M173" s="95"/>
      <c r="N173" s="95"/>
      <c r="O173" s="95"/>
      <c r="P173" s="95"/>
      <c r="Q173" s="95"/>
    </row>
    <row r="174" spans="10:17" s="67" customFormat="1">
      <c r="J174" s="95"/>
      <c r="K174" s="95"/>
      <c r="L174" s="95"/>
      <c r="M174" s="95"/>
      <c r="N174" s="95"/>
      <c r="O174" s="95"/>
      <c r="P174" s="95"/>
      <c r="Q174" s="95"/>
    </row>
    <row r="175" spans="10:17" s="67" customFormat="1">
      <c r="J175" s="95"/>
      <c r="K175" s="95"/>
      <c r="L175" s="95"/>
      <c r="M175" s="95"/>
      <c r="N175" s="95"/>
      <c r="O175" s="95"/>
      <c r="P175" s="95"/>
      <c r="Q175" s="95"/>
    </row>
    <row r="176" spans="10:17" s="67" customFormat="1">
      <c r="J176" s="95"/>
      <c r="K176" s="95"/>
      <c r="L176" s="95"/>
      <c r="M176" s="95"/>
      <c r="N176" s="95"/>
      <c r="O176" s="95"/>
      <c r="P176" s="95"/>
      <c r="Q176" s="95"/>
    </row>
    <row r="177" spans="10:17" s="67" customFormat="1">
      <c r="J177" s="95"/>
      <c r="K177" s="95"/>
      <c r="L177" s="95"/>
      <c r="M177" s="95"/>
      <c r="N177" s="95"/>
      <c r="O177" s="95"/>
      <c r="P177" s="95"/>
      <c r="Q177" s="95"/>
    </row>
    <row r="178" spans="10:17" s="67" customFormat="1">
      <c r="J178" s="95"/>
      <c r="K178" s="95"/>
      <c r="L178" s="95"/>
      <c r="M178" s="95"/>
      <c r="N178" s="95"/>
      <c r="O178" s="95"/>
      <c r="P178" s="95"/>
      <c r="Q178" s="95"/>
    </row>
    <row r="179" spans="10:17" s="67" customFormat="1">
      <c r="J179" s="95"/>
      <c r="K179" s="95"/>
      <c r="L179" s="95"/>
      <c r="M179" s="95"/>
      <c r="N179" s="95"/>
      <c r="O179" s="95"/>
      <c r="P179" s="95"/>
      <c r="Q179" s="95"/>
    </row>
    <row r="180" spans="10:17" s="67" customFormat="1">
      <c r="J180" s="95"/>
      <c r="K180" s="95"/>
      <c r="L180" s="95"/>
      <c r="M180" s="95"/>
      <c r="N180" s="95"/>
      <c r="O180" s="95"/>
      <c r="P180" s="95"/>
      <c r="Q180" s="95"/>
    </row>
    <row r="181" spans="10:17" s="67" customFormat="1">
      <c r="J181" s="95"/>
      <c r="K181" s="95"/>
      <c r="L181" s="95"/>
      <c r="M181" s="95"/>
      <c r="N181" s="95"/>
      <c r="O181" s="95"/>
      <c r="P181" s="95"/>
      <c r="Q181" s="95"/>
    </row>
    <row r="182" spans="10:17" s="67" customFormat="1">
      <c r="J182" s="95"/>
      <c r="K182" s="95"/>
      <c r="L182" s="95"/>
      <c r="M182" s="95"/>
      <c r="N182" s="95"/>
      <c r="O182" s="95"/>
      <c r="P182" s="95"/>
      <c r="Q182" s="95"/>
    </row>
    <row r="183" spans="10:17" s="67" customFormat="1">
      <c r="J183" s="95"/>
      <c r="K183" s="95"/>
      <c r="L183" s="95"/>
      <c r="M183" s="95"/>
      <c r="N183" s="95"/>
      <c r="O183" s="95"/>
      <c r="P183" s="95"/>
      <c r="Q183" s="95"/>
    </row>
    <row r="184" spans="10:17" s="67" customFormat="1">
      <c r="J184" s="95"/>
      <c r="K184" s="95"/>
      <c r="L184" s="95"/>
      <c r="M184" s="95"/>
      <c r="N184" s="95"/>
      <c r="O184" s="95"/>
      <c r="P184" s="95"/>
      <c r="Q184" s="95"/>
    </row>
    <row r="185" spans="10:17" s="67" customFormat="1">
      <c r="J185" s="95"/>
      <c r="K185" s="95"/>
      <c r="L185" s="95"/>
      <c r="M185" s="95"/>
      <c r="N185" s="95"/>
      <c r="O185" s="95"/>
      <c r="P185" s="95"/>
      <c r="Q185" s="95"/>
    </row>
    <row r="186" spans="10:17" s="67" customFormat="1">
      <c r="J186" s="95"/>
      <c r="K186" s="95"/>
      <c r="L186" s="95"/>
      <c r="M186" s="95"/>
      <c r="N186" s="95"/>
      <c r="O186" s="95"/>
      <c r="P186" s="95"/>
      <c r="Q186" s="95"/>
    </row>
    <row r="187" spans="10:17" s="67" customFormat="1">
      <c r="J187" s="95"/>
      <c r="K187" s="95"/>
      <c r="L187" s="95"/>
      <c r="M187" s="95"/>
      <c r="N187" s="95"/>
      <c r="O187" s="95"/>
      <c r="P187" s="95"/>
      <c r="Q187" s="95"/>
    </row>
    <row r="188" spans="10:17" s="67" customFormat="1">
      <c r="J188" s="95"/>
      <c r="K188" s="95"/>
      <c r="L188" s="95"/>
      <c r="M188" s="95"/>
      <c r="N188" s="95"/>
      <c r="O188" s="95"/>
      <c r="P188" s="95"/>
      <c r="Q188" s="95"/>
    </row>
    <row r="189" spans="10:17" s="67" customFormat="1">
      <c r="J189" s="95"/>
      <c r="K189" s="95"/>
      <c r="L189" s="95"/>
      <c r="M189" s="95"/>
      <c r="N189" s="95"/>
      <c r="O189" s="95"/>
      <c r="P189" s="95"/>
      <c r="Q189" s="95"/>
    </row>
    <row r="190" spans="10:17" s="67" customFormat="1">
      <c r="J190" s="95"/>
      <c r="K190" s="95"/>
      <c r="L190" s="95"/>
      <c r="M190" s="95"/>
      <c r="N190" s="95"/>
      <c r="O190" s="95"/>
      <c r="P190" s="95"/>
      <c r="Q190" s="95"/>
    </row>
    <row r="191" spans="10:17" s="67" customFormat="1">
      <c r="J191" s="95"/>
      <c r="K191" s="95"/>
      <c r="L191" s="95"/>
      <c r="M191" s="95"/>
      <c r="N191" s="95"/>
      <c r="O191" s="95"/>
      <c r="P191" s="95"/>
      <c r="Q191" s="95"/>
    </row>
    <row r="192" spans="10:17" s="67" customFormat="1">
      <c r="J192" s="95"/>
      <c r="K192" s="95"/>
      <c r="L192" s="95"/>
      <c r="M192" s="95"/>
      <c r="N192" s="95"/>
      <c r="O192" s="95"/>
      <c r="P192" s="95"/>
      <c r="Q192" s="95"/>
    </row>
  </sheetData>
  <customSheetViews>
    <customSheetView guid="{A341D8C9-5CC0-4C53-B3E4-E55891765B05}" scale="75" showPageBreaks="1" printArea="1" hiddenRows="1" hiddenColumns="1" view="pageBreakPreview">
      <pane xSplit="3" ySplit="3" topLeftCell="D4" activePane="bottomRight" state="frozen"/>
      <selection pane="bottomRight" activeCell="B16" sqref="B16"/>
      <rowBreaks count="2" manualBreakCount="2">
        <brk id="91" max="8" man="1"/>
        <brk id="206" max="8" man="1"/>
      </rowBreaks>
      <pageMargins left="0.49" right="0.2" top="0.23" bottom="0.17" header="0.5" footer="0.5"/>
      <pageSetup paperSize="9" scale="52" fitToHeight="4" orientation="portrait" verticalDpi="0" r:id="rId1"/>
      <headerFooter alignWithMargins="0"/>
    </customSheetView>
  </customSheetViews>
  <phoneticPr fontId="2" type="noConversion"/>
  <pageMargins left="0.47244094488188981" right="0.19685039370078741" top="0.23622047244094491" bottom="0.15748031496062992" header="0.51181102362204722" footer="0.51181102362204722"/>
  <pageSetup paperSize="9" scale="55" fitToHeight="4" orientation="landscape" verticalDpi="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AP119"/>
  <sheetViews>
    <sheetView showGridLines="0" view="pageBreakPreview" zoomScale="70" zoomScaleNormal="9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4" customWidth="1"/>
    <col min="2" max="2" width="63.28515625" style="114" customWidth="1"/>
    <col min="3" max="3" width="61.5703125" style="114" customWidth="1"/>
    <col min="4" max="7" width="15.7109375" style="114" customWidth="1"/>
    <col min="8" max="8" width="16.5703125" style="114" bestFit="1" customWidth="1"/>
    <col min="9" max="9" width="2.28515625" style="78" customWidth="1"/>
    <col min="10" max="10" width="11.42578125" style="78"/>
    <col min="11" max="11" width="10.140625" style="78" customWidth="1"/>
    <col min="12" max="16384" width="11.42578125" style="114"/>
  </cols>
  <sheetData>
    <row r="1" spans="1:11" ht="13.5" customHeight="1">
      <c r="A1" s="290"/>
      <c r="B1" s="290"/>
      <c r="C1" s="342"/>
      <c r="D1" s="282"/>
      <c r="E1" s="282"/>
      <c r="F1" s="282"/>
      <c r="G1" s="282"/>
      <c r="H1" s="282"/>
      <c r="I1" s="285"/>
    </row>
    <row r="2" spans="1:11" ht="13.5" customHeight="1">
      <c r="A2" s="293"/>
      <c r="B2" s="296" t="s">
        <v>517</v>
      </c>
      <c r="C2" s="356" t="s">
        <v>152</v>
      </c>
      <c r="D2" s="285"/>
      <c r="E2" s="285"/>
      <c r="F2" s="285"/>
      <c r="G2" s="285"/>
      <c r="H2" s="285"/>
      <c r="I2" s="285"/>
    </row>
    <row r="3" spans="1:11" ht="13.5" customHeight="1">
      <c r="A3" s="290"/>
      <c r="B3" s="290"/>
      <c r="C3" s="342"/>
      <c r="D3" s="282"/>
      <c r="E3" s="282"/>
      <c r="F3" s="282"/>
      <c r="G3" s="282"/>
      <c r="H3" s="282"/>
      <c r="I3" s="285"/>
    </row>
    <row r="4" spans="1:11" ht="13.5" customHeight="1">
      <c r="A4" s="293"/>
      <c r="B4" s="357" t="s">
        <v>334</v>
      </c>
      <c r="C4" s="343" t="s">
        <v>167</v>
      </c>
      <c r="D4" s="196" t="str">
        <f>'1. Result performance Group'!E3</f>
        <v>Q2 2011</v>
      </c>
      <c r="E4" s="196" t="str">
        <f>'1. Result performance Group'!F3</f>
        <v>Q2 2010</v>
      </c>
      <c r="F4" s="197" t="str">
        <f>'1. Result performance Group'!G3</f>
        <v>1.1.-30.6.2011</v>
      </c>
      <c r="G4" s="197" t="str">
        <f>'1. Result performance Group'!H3</f>
        <v>1.1.-30.6.2010</v>
      </c>
      <c r="H4" s="196" t="str">
        <f>'1. Result performance Group'!I3</f>
        <v>1.1.-31.12.2010</v>
      </c>
      <c r="I4" s="285"/>
    </row>
    <row r="5" spans="1:11" ht="13.5" customHeight="1">
      <c r="A5" s="290"/>
      <c r="B5" s="292"/>
      <c r="C5" s="356"/>
      <c r="D5" s="282"/>
      <c r="E5" s="282"/>
      <c r="F5" s="282"/>
      <c r="G5" s="282"/>
      <c r="H5" s="282"/>
      <c r="I5" s="285"/>
    </row>
    <row r="6" spans="1:11" s="147" customFormat="1" ht="13.5" customHeight="1">
      <c r="A6" s="293"/>
      <c r="B6" s="294" t="s">
        <v>422</v>
      </c>
      <c r="C6" s="344" t="s">
        <v>195</v>
      </c>
      <c r="D6" s="286"/>
      <c r="E6" s="298"/>
      <c r="F6" s="298"/>
      <c r="G6" s="298"/>
      <c r="H6" s="230"/>
      <c r="I6" s="285"/>
      <c r="J6" s="78"/>
      <c r="K6" s="78"/>
    </row>
    <row r="7" spans="1:11" ht="13.5" customHeight="1">
      <c r="A7" s="290"/>
      <c r="B7" s="173" t="s">
        <v>448</v>
      </c>
      <c r="C7" s="345" t="s">
        <v>43</v>
      </c>
      <c r="D7" s="202">
        <v>4414.0009999999993</v>
      </c>
      <c r="E7" s="299">
        <v>4289.4210000000003</v>
      </c>
      <c r="F7" s="299">
        <v>8638.6389999999992</v>
      </c>
      <c r="G7" s="299">
        <v>8100.634</v>
      </c>
      <c r="H7" s="202">
        <v>17063.291000000001</v>
      </c>
      <c r="I7" s="285"/>
    </row>
    <row r="8" spans="1:11" ht="13.5" customHeight="1">
      <c r="A8" s="290"/>
      <c r="B8" s="170" t="s">
        <v>449</v>
      </c>
      <c r="C8" s="346" t="s">
        <v>44</v>
      </c>
      <c r="D8" s="202">
        <v>133.73500000000001</v>
      </c>
      <c r="E8" s="268">
        <v>116.18300000000001</v>
      </c>
      <c r="F8" s="268">
        <v>240.23500000000001</v>
      </c>
      <c r="G8" s="268">
        <v>181.649</v>
      </c>
      <c r="H8" s="205">
        <v>335.84399999999999</v>
      </c>
      <c r="I8" s="285"/>
    </row>
    <row r="9" spans="1:11" ht="13.5" customHeight="1">
      <c r="A9" s="290"/>
      <c r="B9" s="170" t="s">
        <v>450</v>
      </c>
      <c r="C9" s="346" t="s">
        <v>262</v>
      </c>
      <c r="D9" s="202">
        <v>216.32600000000002</v>
      </c>
      <c r="E9" s="268">
        <v>192.476</v>
      </c>
      <c r="F9" s="268">
        <v>431.05700000000002</v>
      </c>
      <c r="G9" s="268">
        <v>368.65199999999999</v>
      </c>
      <c r="H9" s="205">
        <v>782.58399999999995</v>
      </c>
      <c r="I9" s="285"/>
    </row>
    <row r="10" spans="1:11" ht="13.5" customHeight="1">
      <c r="A10" s="290"/>
      <c r="B10" s="170" t="s">
        <v>404</v>
      </c>
      <c r="C10" s="346" t="s">
        <v>207</v>
      </c>
      <c r="D10" s="202">
        <v>173.39700000000002</v>
      </c>
      <c r="E10" s="268">
        <v>153.858</v>
      </c>
      <c r="F10" s="268">
        <v>344.13</v>
      </c>
      <c r="G10" s="268">
        <v>294.928</v>
      </c>
      <c r="H10" s="205">
        <v>609.05199999999991</v>
      </c>
      <c r="I10" s="285"/>
    </row>
    <row r="11" spans="1:11" s="116" customFormat="1" ht="13.5" customHeight="1">
      <c r="A11" s="292"/>
      <c r="B11" s="281" t="s">
        <v>451</v>
      </c>
      <c r="C11" s="281" t="s">
        <v>98</v>
      </c>
      <c r="D11" s="304">
        <v>4937.4589999999989</v>
      </c>
      <c r="E11" s="305">
        <v>4751.9380000000001</v>
      </c>
      <c r="F11" s="305">
        <v>9654.0609999999997</v>
      </c>
      <c r="G11" s="305">
        <v>8945.8629999999994</v>
      </c>
      <c r="H11" s="164">
        <v>18790.771000000001</v>
      </c>
      <c r="I11" s="289"/>
      <c r="J11" s="129"/>
      <c r="K11" s="129"/>
    </row>
    <row r="12" spans="1:11" ht="13.5" customHeight="1">
      <c r="A12" s="292"/>
      <c r="B12" s="295"/>
      <c r="C12" s="347"/>
      <c r="D12" s="288"/>
      <c r="E12" s="300"/>
      <c r="F12" s="300"/>
      <c r="G12" s="300"/>
      <c r="H12" s="276"/>
      <c r="I12" s="285"/>
    </row>
    <row r="13" spans="1:11" s="147" customFormat="1" ht="13.5" customHeight="1">
      <c r="A13" s="296"/>
      <c r="B13" s="294" t="s">
        <v>437</v>
      </c>
      <c r="C13" s="344" t="s">
        <v>101</v>
      </c>
      <c r="D13" s="286"/>
      <c r="E13" s="301"/>
      <c r="F13" s="301"/>
      <c r="G13" s="301"/>
      <c r="H13" s="302"/>
      <c r="I13" s="285"/>
      <c r="J13" s="78"/>
      <c r="K13" s="78"/>
    </row>
    <row r="14" spans="1:11" ht="13.5" customHeight="1">
      <c r="A14" s="292"/>
      <c r="B14" s="173" t="s">
        <v>452</v>
      </c>
      <c r="C14" s="345" t="s">
        <v>102</v>
      </c>
      <c r="D14" s="202">
        <v>104.17100000000002</v>
      </c>
      <c r="E14" s="299">
        <v>4.5240000000000009</v>
      </c>
      <c r="F14" s="299">
        <v>336.48700000000002</v>
      </c>
      <c r="G14" s="299">
        <v>121.849</v>
      </c>
      <c r="H14" s="202">
        <v>488.738</v>
      </c>
      <c r="I14" s="285"/>
    </row>
    <row r="15" spans="1:11" ht="13.5" customHeight="1">
      <c r="A15" s="292"/>
      <c r="B15" s="173" t="s">
        <v>453</v>
      </c>
      <c r="C15" s="345" t="s">
        <v>103</v>
      </c>
      <c r="D15" s="205">
        <v>109.47999999999999</v>
      </c>
      <c r="E15" s="299">
        <v>107.691</v>
      </c>
      <c r="F15" s="299">
        <v>222.624</v>
      </c>
      <c r="G15" s="299">
        <v>208.553</v>
      </c>
      <c r="H15" s="205">
        <v>422.78500000000003</v>
      </c>
      <c r="I15" s="285"/>
    </row>
    <row r="16" spans="1:11" ht="13.5" customHeight="1">
      <c r="A16" s="292"/>
      <c r="B16" s="173" t="s">
        <v>454</v>
      </c>
      <c r="C16" s="345" t="s">
        <v>104</v>
      </c>
      <c r="D16" s="205">
        <v>288.30699999999996</v>
      </c>
      <c r="E16" s="299">
        <v>369.82700000000006</v>
      </c>
      <c r="F16" s="299">
        <v>687.95399999999995</v>
      </c>
      <c r="G16" s="299">
        <v>677.92100000000005</v>
      </c>
      <c r="H16" s="205">
        <v>1385.355</v>
      </c>
      <c r="I16" s="285"/>
    </row>
    <row r="17" spans="1:11" ht="13.5" customHeight="1">
      <c r="A17" s="292"/>
      <c r="B17" s="173" t="s">
        <v>455</v>
      </c>
      <c r="C17" s="345" t="s">
        <v>258</v>
      </c>
      <c r="D17" s="205">
        <v>-125.16000000000003</v>
      </c>
      <c r="E17" s="299">
        <v>-66.424000000000007</v>
      </c>
      <c r="F17" s="299">
        <v>-315.65300000000002</v>
      </c>
      <c r="G17" s="299">
        <v>154.48099999999999</v>
      </c>
      <c r="H17" s="205">
        <v>262.31599999999997</v>
      </c>
      <c r="I17" s="285"/>
    </row>
    <row r="18" spans="1:11" ht="13.5" customHeight="1">
      <c r="A18" s="292"/>
      <c r="B18" s="173" t="s">
        <v>456</v>
      </c>
      <c r="C18" s="345" t="s">
        <v>106</v>
      </c>
      <c r="D18" s="205">
        <v>314.75900000000001</v>
      </c>
      <c r="E18" s="299">
        <v>-81.804000000000002</v>
      </c>
      <c r="F18" s="299">
        <v>589.01800000000003</v>
      </c>
      <c r="G18" s="299">
        <v>47.698</v>
      </c>
      <c r="H18" s="205">
        <v>331.39699999999999</v>
      </c>
      <c r="I18" s="285"/>
    </row>
    <row r="19" spans="1:11" ht="13.5" customHeight="1">
      <c r="A19" s="292"/>
      <c r="B19" s="173" t="s">
        <v>457</v>
      </c>
      <c r="C19" s="345" t="s">
        <v>67</v>
      </c>
      <c r="D19" s="205">
        <v>-39.158000000000001</v>
      </c>
      <c r="E19" s="299">
        <v>-38.932000000000002</v>
      </c>
      <c r="F19" s="299">
        <v>-77.463999999999999</v>
      </c>
      <c r="G19" s="299">
        <v>-69.227000000000004</v>
      </c>
      <c r="H19" s="205">
        <v>-142.37899999999999</v>
      </c>
      <c r="I19" s="285"/>
    </row>
    <row r="20" spans="1:11" ht="13.5" customHeight="1">
      <c r="A20" s="292"/>
      <c r="B20" s="281" t="s">
        <v>458</v>
      </c>
      <c r="C20" s="281" t="s">
        <v>105</v>
      </c>
      <c r="D20" s="164">
        <v>652.399</v>
      </c>
      <c r="E20" s="305">
        <v>294.88200000000006</v>
      </c>
      <c r="F20" s="305">
        <v>1442.9660000000001</v>
      </c>
      <c r="G20" s="305">
        <v>1141.2750000000001</v>
      </c>
      <c r="H20" s="164">
        <v>2748.212</v>
      </c>
      <c r="I20" s="285"/>
    </row>
    <row r="21" spans="1:11" ht="13.5" customHeight="1">
      <c r="A21" s="292"/>
      <c r="B21" s="295"/>
      <c r="C21" s="347"/>
      <c r="D21" s="276"/>
      <c r="E21" s="300"/>
      <c r="F21" s="300"/>
      <c r="G21" s="300"/>
      <c r="H21" s="276"/>
      <c r="I21" s="285"/>
    </row>
    <row r="22" spans="1:11" ht="13.5" customHeight="1">
      <c r="A22" s="292"/>
      <c r="B22" s="281" t="s">
        <v>459</v>
      </c>
      <c r="C22" s="281" t="s">
        <v>259</v>
      </c>
      <c r="D22" s="164"/>
      <c r="E22" s="305"/>
      <c r="F22" s="305"/>
      <c r="G22" s="305"/>
      <c r="H22" s="164"/>
      <c r="I22" s="285"/>
    </row>
    <row r="23" spans="1:11" ht="13.5" customHeight="1">
      <c r="A23" s="292"/>
      <c r="B23" s="295"/>
      <c r="C23" s="347"/>
      <c r="D23" s="276"/>
      <c r="E23" s="300"/>
      <c r="F23" s="300"/>
      <c r="G23" s="300"/>
      <c r="H23" s="276"/>
      <c r="I23" s="285"/>
    </row>
    <row r="24" spans="1:11" s="147" customFormat="1" ht="13.5" customHeight="1">
      <c r="A24" s="293"/>
      <c r="B24" s="294" t="s">
        <v>460</v>
      </c>
      <c r="C24" s="344" t="s">
        <v>116</v>
      </c>
      <c r="D24" s="286"/>
      <c r="E24" s="301"/>
      <c r="F24" s="301"/>
      <c r="G24" s="301"/>
      <c r="H24" s="230"/>
      <c r="I24" s="285"/>
      <c r="J24" s="78"/>
      <c r="K24" s="78"/>
    </row>
    <row r="25" spans="1:11" s="116" customFormat="1" ht="13.5" customHeight="1">
      <c r="A25" s="292"/>
      <c r="B25" s="173" t="s">
        <v>461</v>
      </c>
      <c r="C25" s="345" t="s">
        <v>149</v>
      </c>
      <c r="D25" s="202">
        <v>-3059.4639999999999</v>
      </c>
      <c r="E25" s="299">
        <v>-3269.2570000000001</v>
      </c>
      <c r="F25" s="299">
        <v>-6513.5360000000001</v>
      </c>
      <c r="G25" s="299">
        <v>-6813.375</v>
      </c>
      <c r="H25" s="202">
        <v>-13456.635</v>
      </c>
      <c r="I25" s="289"/>
      <c r="J25" s="129"/>
      <c r="K25" s="78"/>
    </row>
    <row r="26" spans="1:11" ht="13.5" customHeight="1">
      <c r="A26" s="292"/>
      <c r="B26" s="173" t="s">
        <v>462</v>
      </c>
      <c r="C26" s="345" t="s">
        <v>150</v>
      </c>
      <c r="D26" s="202">
        <v>-109.842</v>
      </c>
      <c r="E26" s="299">
        <v>-89.356000000000009</v>
      </c>
      <c r="F26" s="299">
        <v>-192.047</v>
      </c>
      <c r="G26" s="299">
        <v>-135.41800000000001</v>
      </c>
      <c r="H26" s="205">
        <v>-258.07799999999997</v>
      </c>
      <c r="I26" s="285"/>
    </row>
    <row r="27" spans="1:11" ht="13.5" customHeight="1">
      <c r="A27" s="292"/>
      <c r="B27" s="223" t="s">
        <v>463</v>
      </c>
      <c r="C27" s="348" t="s">
        <v>263</v>
      </c>
      <c r="D27" s="202">
        <v>-129.28199999999998</v>
      </c>
      <c r="E27" s="303">
        <v>-126.03800000000001</v>
      </c>
      <c r="F27" s="303">
        <v>-263.63799999999998</v>
      </c>
      <c r="G27" s="303">
        <v>-228.63900000000001</v>
      </c>
      <c r="H27" s="205">
        <v>-484.92599999999999</v>
      </c>
      <c r="I27" s="285"/>
      <c r="K27" s="88"/>
    </row>
    <row r="28" spans="1:11" ht="13.5" customHeight="1">
      <c r="A28" s="290"/>
      <c r="B28" s="281" t="s">
        <v>464</v>
      </c>
      <c r="C28" s="281" t="s">
        <v>260</v>
      </c>
      <c r="D28" s="304">
        <v>-3298.5880000000002</v>
      </c>
      <c r="E28" s="305">
        <v>-3484.6510000000003</v>
      </c>
      <c r="F28" s="305">
        <v>-6969.2209999999995</v>
      </c>
      <c r="G28" s="305">
        <v>-7177.4319999999998</v>
      </c>
      <c r="H28" s="164">
        <v>-14199.638999999999</v>
      </c>
      <c r="I28" s="195"/>
      <c r="J28" s="88"/>
      <c r="K28" s="88"/>
    </row>
    <row r="29" spans="1:11" ht="13.5" customHeight="1">
      <c r="A29" s="290"/>
      <c r="B29" s="223"/>
      <c r="C29" s="348"/>
      <c r="D29" s="230"/>
      <c r="E29" s="303"/>
      <c r="F29" s="303"/>
      <c r="G29" s="303"/>
      <c r="H29" s="248"/>
      <c r="I29" s="195"/>
      <c r="J29" s="88"/>
      <c r="K29" s="88"/>
    </row>
    <row r="30" spans="1:11" s="147" customFormat="1" ht="13.5" customHeight="1">
      <c r="A30" s="293"/>
      <c r="B30" s="294" t="s">
        <v>386</v>
      </c>
      <c r="C30" s="344" t="s">
        <v>196</v>
      </c>
      <c r="D30" s="286"/>
      <c r="E30" s="301"/>
      <c r="F30" s="301"/>
      <c r="G30" s="301"/>
      <c r="H30" s="248"/>
      <c r="I30" s="285"/>
      <c r="J30" s="78"/>
      <c r="K30" s="78"/>
    </row>
    <row r="31" spans="1:11" ht="13.5" customHeight="1">
      <c r="A31" s="290"/>
      <c r="B31" s="173" t="s">
        <v>465</v>
      </c>
      <c r="C31" s="345" t="s">
        <v>147</v>
      </c>
      <c r="D31" s="202">
        <v>-739.56299999999987</v>
      </c>
      <c r="E31" s="299">
        <v>-731.54300000000001</v>
      </c>
      <c r="F31" s="299">
        <v>-1460.3889999999999</v>
      </c>
      <c r="G31" s="299">
        <v>-1367.347</v>
      </c>
      <c r="H31" s="202">
        <v>-2810.377</v>
      </c>
      <c r="I31" s="494"/>
      <c r="J31" s="130"/>
      <c r="K31" s="130"/>
    </row>
    <row r="32" spans="1:11" ht="13.5" customHeight="1">
      <c r="A32" s="290"/>
      <c r="B32" s="173" t="s">
        <v>466</v>
      </c>
      <c r="C32" s="345" t="s">
        <v>148</v>
      </c>
      <c r="D32" s="202">
        <v>-29.847000000000001</v>
      </c>
      <c r="E32" s="299">
        <v>-26.61</v>
      </c>
      <c r="F32" s="299">
        <v>-50.359000000000002</v>
      </c>
      <c r="G32" s="299">
        <v>-54.579000000000001</v>
      </c>
      <c r="H32" s="205">
        <v>-109.61499999999999</v>
      </c>
      <c r="I32" s="494"/>
      <c r="J32" s="130"/>
      <c r="K32" s="130"/>
    </row>
    <row r="33" spans="1:42" ht="13.5" customHeight="1">
      <c r="A33" s="290"/>
      <c r="B33" s="173" t="s">
        <v>467</v>
      </c>
      <c r="C33" s="345" t="s">
        <v>41</v>
      </c>
      <c r="D33" s="202">
        <v>-81.843999999999994</v>
      </c>
      <c r="E33" s="299">
        <v>-65.823999999999998</v>
      </c>
      <c r="F33" s="299">
        <v>-157.05099999999999</v>
      </c>
      <c r="G33" s="299">
        <v>-144.047</v>
      </c>
      <c r="H33" s="205">
        <v>-302.14499999999998</v>
      </c>
      <c r="I33" s="494"/>
      <c r="J33" s="130"/>
      <c r="K33" s="130"/>
    </row>
    <row r="34" spans="1:42" ht="13.5" customHeight="1">
      <c r="A34" s="290"/>
      <c r="B34" s="173" t="s">
        <v>468</v>
      </c>
      <c r="C34" s="345" t="s">
        <v>209</v>
      </c>
      <c r="D34" s="202">
        <v>-150.42199999999997</v>
      </c>
      <c r="E34" s="299">
        <v>-169.43</v>
      </c>
      <c r="F34" s="299">
        <v>-309.69599999999997</v>
      </c>
      <c r="G34" s="299">
        <v>-306.98699999999997</v>
      </c>
      <c r="H34" s="205">
        <v>-608.85199999999998</v>
      </c>
      <c r="I34" s="494"/>
      <c r="J34" s="130"/>
      <c r="K34" s="130"/>
    </row>
    <row r="35" spans="1:42" ht="13.5" customHeight="1">
      <c r="A35" s="290"/>
      <c r="B35" s="223" t="s">
        <v>469</v>
      </c>
      <c r="C35" s="348" t="s">
        <v>254</v>
      </c>
      <c r="D35" s="202">
        <v>-44.7</v>
      </c>
      <c r="E35" s="202">
        <v>-39.028000000000006</v>
      </c>
      <c r="F35" s="202">
        <v>-90.399000000000001</v>
      </c>
      <c r="G35" s="202">
        <v>-162.732</v>
      </c>
      <c r="H35" s="205">
        <v>-254.34800000000001</v>
      </c>
      <c r="I35" s="494"/>
      <c r="J35" s="130"/>
      <c r="K35" s="130"/>
    </row>
    <row r="36" spans="1:42" s="116" customFormat="1" ht="13.5" customHeight="1">
      <c r="A36" s="292"/>
      <c r="B36" s="281" t="s">
        <v>470</v>
      </c>
      <c r="C36" s="281" t="s">
        <v>151</v>
      </c>
      <c r="D36" s="164">
        <v>-1046.376</v>
      </c>
      <c r="E36" s="164">
        <v>-1032.4349999999999</v>
      </c>
      <c r="F36" s="164">
        <v>-2067.8939999999998</v>
      </c>
      <c r="G36" s="164">
        <v>-2035.6919999999998</v>
      </c>
      <c r="H36" s="164">
        <v>-4085.3369999999995</v>
      </c>
      <c r="I36" s="289"/>
      <c r="J36" s="129"/>
      <c r="K36" s="129"/>
    </row>
    <row r="37" spans="1:42" ht="13.5" customHeight="1">
      <c r="A37" s="290"/>
      <c r="B37" s="223"/>
      <c r="C37" s="348"/>
      <c r="D37" s="248"/>
      <c r="E37" s="248"/>
      <c r="F37" s="248"/>
      <c r="G37" s="248"/>
      <c r="H37" s="248"/>
      <c r="I37" s="285"/>
    </row>
    <row r="38" spans="1:42" ht="13.5" customHeight="1">
      <c r="A38" s="290"/>
      <c r="B38" s="281" t="s">
        <v>471</v>
      </c>
      <c r="C38" s="281" t="s">
        <v>163</v>
      </c>
      <c r="D38" s="164">
        <v>-4344.9639999999999</v>
      </c>
      <c r="E38" s="164">
        <v>-4517.0860000000002</v>
      </c>
      <c r="F38" s="164">
        <v>-9037.1149999999998</v>
      </c>
      <c r="G38" s="164">
        <v>-9213.1239999999998</v>
      </c>
      <c r="H38" s="164">
        <v>-18284.975999999999</v>
      </c>
      <c r="I38" s="285"/>
    </row>
    <row r="39" spans="1:42" ht="13.5" customHeight="1">
      <c r="A39" s="290"/>
      <c r="B39" s="290"/>
      <c r="C39" s="342"/>
      <c r="D39" s="282"/>
      <c r="E39" s="282"/>
      <c r="F39" s="282"/>
      <c r="G39" s="282"/>
      <c r="H39" s="282"/>
      <c r="I39" s="285"/>
    </row>
    <row r="40" spans="1:42" s="116" customFormat="1" ht="13.5" customHeight="1">
      <c r="A40" s="292"/>
      <c r="B40" s="281" t="s">
        <v>379</v>
      </c>
      <c r="C40" s="281" t="s">
        <v>111</v>
      </c>
      <c r="D40" s="164">
        <v>1244.8939999999993</v>
      </c>
      <c r="E40" s="164">
        <v>529.73399999999947</v>
      </c>
      <c r="F40" s="164">
        <v>2059.9120000000003</v>
      </c>
      <c r="G40" s="164">
        <v>874.01399999999921</v>
      </c>
      <c r="H40" s="164">
        <v>3254.0070000000014</v>
      </c>
      <c r="I40" s="289"/>
      <c r="J40" s="129"/>
      <c r="K40" s="129"/>
    </row>
    <row r="41" spans="1:42" ht="13.5" customHeight="1">
      <c r="A41" s="290"/>
      <c r="B41" s="294"/>
      <c r="C41" s="344"/>
      <c r="D41" s="302"/>
      <c r="E41" s="302"/>
      <c r="F41" s="302"/>
      <c r="G41" s="302"/>
      <c r="H41" s="302"/>
      <c r="I41" s="285"/>
    </row>
    <row r="42" spans="1:42" ht="13.5" customHeight="1">
      <c r="A42" s="290"/>
      <c r="B42" s="173" t="s">
        <v>472</v>
      </c>
      <c r="C42" s="345" t="s">
        <v>120</v>
      </c>
      <c r="D42" s="202">
        <v>-347.03600000000006</v>
      </c>
      <c r="E42" s="202">
        <v>-34.94399999999996</v>
      </c>
      <c r="F42" s="202">
        <v>-510.47800000000007</v>
      </c>
      <c r="G42" s="202">
        <v>-122.05399999999996</v>
      </c>
      <c r="H42" s="202">
        <v>-303.61099999999982</v>
      </c>
      <c r="I42" s="285"/>
    </row>
    <row r="43" spans="1:42" ht="13.5" customHeight="1">
      <c r="A43" s="290"/>
      <c r="B43" s="295"/>
      <c r="C43" s="347"/>
      <c r="D43" s="276"/>
      <c r="E43" s="276"/>
      <c r="F43" s="276"/>
      <c r="G43" s="276"/>
      <c r="H43" s="276"/>
      <c r="I43" s="285"/>
    </row>
    <row r="44" spans="1:42" s="116" customFormat="1" ht="13.5" customHeight="1">
      <c r="A44" s="292"/>
      <c r="B44" s="281" t="s">
        <v>473</v>
      </c>
      <c r="C44" s="281" t="s">
        <v>153</v>
      </c>
      <c r="D44" s="164">
        <v>897.85799999999927</v>
      </c>
      <c r="E44" s="164">
        <v>494.78999999999951</v>
      </c>
      <c r="F44" s="164">
        <v>1549.4340000000002</v>
      </c>
      <c r="G44" s="164">
        <v>751.95999999999924</v>
      </c>
      <c r="H44" s="164">
        <v>2950.3960000000015</v>
      </c>
      <c r="I44" s="289"/>
      <c r="J44" s="129"/>
      <c r="K44" s="129"/>
    </row>
    <row r="45" spans="1:42" s="116" customFormat="1" ht="13.5" customHeight="1">
      <c r="A45" s="292"/>
      <c r="B45" s="295"/>
      <c r="C45" s="347"/>
      <c r="D45" s="276"/>
      <c r="E45" s="276"/>
      <c r="F45" s="276"/>
      <c r="G45" s="276"/>
      <c r="H45" s="276"/>
      <c r="I45" s="289"/>
      <c r="J45" s="129"/>
      <c r="K45" s="129"/>
    </row>
    <row r="46" spans="1:42" s="116" customFormat="1" ht="29.25" customHeight="1">
      <c r="A46" s="292"/>
      <c r="B46" s="281" t="s">
        <v>698</v>
      </c>
      <c r="C46" s="496" t="s">
        <v>699</v>
      </c>
      <c r="D46" s="306">
        <v>1.7958129128396529</v>
      </c>
      <c r="E46" s="306">
        <v>0.98957999999999902</v>
      </c>
      <c r="F46" s="306">
        <v>3.0990352425358991</v>
      </c>
      <c r="G46" s="306">
        <v>1.5039199999999986</v>
      </c>
      <c r="H46" s="306">
        <v>5.9008042478000808</v>
      </c>
      <c r="I46" s="289"/>
      <c r="J46" s="129"/>
      <c r="K46" s="129"/>
    </row>
    <row r="47" spans="1:42" s="116" customFormat="1" ht="13.5" customHeight="1">
      <c r="A47" s="292"/>
      <c r="B47" s="292"/>
      <c r="C47" s="349"/>
      <c r="D47" s="288"/>
      <c r="E47" s="288"/>
      <c r="F47" s="288"/>
      <c r="G47" s="288"/>
      <c r="H47" s="288"/>
      <c r="I47" s="289"/>
      <c r="J47" s="129"/>
      <c r="K47" s="129"/>
    </row>
    <row r="48" spans="1:42" s="78" customFormat="1" ht="13.5" customHeight="1">
      <c r="A48" s="119"/>
      <c r="B48" s="119"/>
      <c r="C48" s="119"/>
      <c r="D48" s="119"/>
      <c r="E48" s="119"/>
      <c r="F48" s="119"/>
      <c r="G48" s="119"/>
      <c r="H48" s="119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</row>
    <row r="49" spans="1:42" s="78" customFormat="1" ht="13.5" customHeight="1">
      <c r="A49" s="119"/>
      <c r="B49" s="119"/>
      <c r="C49" s="119"/>
      <c r="D49" s="119"/>
      <c r="E49" s="119"/>
      <c r="F49" s="119"/>
      <c r="G49" s="119"/>
      <c r="H49" s="119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</row>
    <row r="50" spans="1:42" s="78" customFormat="1" ht="13.5" customHeight="1">
      <c r="A50" s="119"/>
      <c r="B50" s="119"/>
      <c r="C50" s="119"/>
      <c r="D50" s="119"/>
      <c r="E50" s="119"/>
      <c r="F50" s="119"/>
      <c r="G50" s="119"/>
      <c r="H50" s="119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</row>
    <row r="51" spans="1:42" s="78" customFormat="1" ht="13.5" customHeight="1">
      <c r="A51" s="119"/>
      <c r="B51" s="119"/>
      <c r="C51" s="119"/>
      <c r="D51" s="119"/>
      <c r="E51" s="119"/>
      <c r="F51" s="119"/>
      <c r="G51" s="119"/>
      <c r="H51" s="119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</row>
    <row r="52" spans="1:42" s="78" customFormat="1" ht="13.5" customHeight="1">
      <c r="A52" s="119"/>
      <c r="B52" s="119"/>
      <c r="C52" s="119"/>
      <c r="D52" s="119"/>
      <c r="E52" s="119"/>
      <c r="F52" s="119"/>
      <c r="G52" s="119"/>
      <c r="H52" s="119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</row>
    <row r="53" spans="1:42" s="78" customFormat="1" ht="13.5" customHeight="1">
      <c r="A53" s="119"/>
      <c r="B53" s="119"/>
      <c r="C53" s="119"/>
      <c r="D53" s="119"/>
      <c r="E53" s="119"/>
      <c r="F53" s="119"/>
      <c r="G53" s="119"/>
      <c r="H53" s="119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</row>
    <row r="54" spans="1:42" s="78" customFormat="1" ht="13.5" customHeight="1">
      <c r="A54" s="119"/>
      <c r="B54" s="119"/>
      <c r="C54" s="119"/>
      <c r="D54" s="119"/>
      <c r="E54" s="119"/>
      <c r="F54" s="119"/>
      <c r="G54" s="119"/>
      <c r="H54" s="119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</row>
    <row r="55" spans="1:42" s="78" customFormat="1" ht="13.5" customHeight="1">
      <c r="A55" s="119"/>
      <c r="B55" s="119"/>
      <c r="C55" s="119"/>
      <c r="D55" s="119"/>
      <c r="E55" s="119"/>
      <c r="F55" s="119"/>
      <c r="G55" s="119"/>
      <c r="H55" s="119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</row>
    <row r="56" spans="1:42" s="78" customFormat="1" ht="13.5" customHeight="1">
      <c r="A56" s="119"/>
      <c r="B56" s="119"/>
      <c r="C56" s="119"/>
      <c r="D56" s="119"/>
      <c r="E56" s="119"/>
      <c r="F56" s="119"/>
      <c r="G56" s="119"/>
      <c r="H56" s="119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</row>
    <row r="57" spans="1:42" s="78" customFormat="1" ht="13.5" customHeight="1">
      <c r="A57" s="119"/>
      <c r="B57" s="119"/>
      <c r="C57" s="119"/>
      <c r="D57" s="119"/>
      <c r="E57" s="119"/>
      <c r="F57" s="119"/>
      <c r="G57" s="119"/>
      <c r="H57" s="119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</row>
    <row r="58" spans="1:42" s="78" customFormat="1" ht="13.5" customHeight="1">
      <c r="A58" s="119"/>
      <c r="B58" s="119"/>
      <c r="C58" s="119"/>
      <c r="D58" s="119"/>
      <c r="E58" s="119"/>
      <c r="F58" s="119"/>
      <c r="G58" s="119"/>
      <c r="H58" s="119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</row>
    <row r="59" spans="1:42" s="78" customFormat="1" ht="13.5" customHeight="1">
      <c r="A59" s="119"/>
      <c r="B59" s="119"/>
      <c r="C59" s="119"/>
      <c r="D59" s="119"/>
      <c r="E59" s="119"/>
      <c r="F59" s="119"/>
      <c r="G59" s="119"/>
      <c r="H59" s="119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</row>
    <row r="60" spans="1:42" s="78" customFormat="1" ht="13.5" customHeight="1">
      <c r="A60" s="119"/>
      <c r="B60" s="119"/>
      <c r="C60" s="119"/>
      <c r="D60" s="119"/>
      <c r="E60" s="119"/>
      <c r="F60" s="119"/>
      <c r="G60" s="119"/>
      <c r="H60" s="119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</row>
    <row r="61" spans="1:42" s="78" customFormat="1" ht="13.5" customHeight="1">
      <c r="A61" s="119"/>
      <c r="B61" s="119"/>
      <c r="C61" s="119"/>
      <c r="D61" s="119"/>
      <c r="E61" s="119"/>
      <c r="F61" s="119"/>
      <c r="G61" s="119"/>
      <c r="H61" s="119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</row>
    <row r="62" spans="1:42" s="78" customFormat="1" ht="13.5" customHeight="1">
      <c r="A62" s="119"/>
      <c r="B62" s="119"/>
      <c r="C62" s="119"/>
      <c r="D62" s="119"/>
      <c r="E62" s="119"/>
      <c r="F62" s="119"/>
      <c r="G62" s="119"/>
      <c r="H62" s="119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</row>
    <row r="63" spans="1:42" s="78" customFormat="1" ht="13.5" customHeight="1">
      <c r="A63" s="119"/>
      <c r="B63" s="119"/>
      <c r="C63" s="119"/>
      <c r="D63" s="119"/>
      <c r="E63" s="119"/>
      <c r="F63" s="119"/>
      <c r="G63" s="119"/>
      <c r="H63" s="119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</row>
    <row r="64" spans="1:42" s="78" customFormat="1" ht="13.5" customHeight="1">
      <c r="A64" s="119"/>
      <c r="B64" s="119"/>
      <c r="C64" s="119"/>
      <c r="D64" s="119"/>
      <c r="E64" s="119"/>
      <c r="F64" s="119"/>
      <c r="G64" s="119"/>
      <c r="H64" s="119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</row>
    <row r="65" spans="1:42" s="78" customFormat="1" ht="13.5" customHeight="1">
      <c r="A65" s="119"/>
      <c r="B65" s="119"/>
      <c r="C65" s="119"/>
      <c r="D65" s="119"/>
      <c r="E65" s="119"/>
      <c r="F65" s="119"/>
      <c r="G65" s="119"/>
      <c r="H65" s="119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</row>
    <row r="66" spans="1:42" s="78" customFormat="1" ht="13.5" customHeight="1">
      <c r="A66" s="119"/>
      <c r="B66" s="119"/>
      <c r="C66" s="119"/>
      <c r="D66" s="119"/>
      <c r="E66" s="119"/>
      <c r="F66" s="119"/>
      <c r="G66" s="119"/>
      <c r="H66" s="119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</row>
    <row r="67" spans="1:42" s="78" customFormat="1" ht="13.5" customHeight="1">
      <c r="A67" s="119"/>
      <c r="B67" s="119"/>
      <c r="C67" s="119"/>
      <c r="D67" s="119"/>
      <c r="E67" s="119"/>
      <c r="F67" s="119"/>
      <c r="G67" s="119"/>
      <c r="H67" s="119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</row>
    <row r="68" spans="1:42" s="78" customFormat="1" ht="13.5" customHeight="1">
      <c r="A68" s="119"/>
      <c r="B68" s="119"/>
      <c r="C68" s="119"/>
      <c r="D68" s="119"/>
      <c r="E68" s="119"/>
      <c r="F68" s="119"/>
      <c r="G68" s="119"/>
      <c r="H68" s="119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</row>
    <row r="69" spans="1:42" s="78" customFormat="1" ht="13.5" customHeight="1">
      <c r="A69" s="119"/>
      <c r="B69" s="119"/>
      <c r="C69" s="119"/>
      <c r="D69" s="119"/>
      <c r="E69" s="119"/>
      <c r="F69" s="119"/>
      <c r="G69" s="119"/>
      <c r="H69" s="119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</row>
    <row r="70" spans="1:42" s="78" customFormat="1" ht="13.5" customHeight="1">
      <c r="A70" s="119"/>
      <c r="B70" s="119"/>
      <c r="C70" s="119"/>
      <c r="D70" s="119"/>
      <c r="E70" s="119"/>
      <c r="F70" s="119"/>
      <c r="G70" s="119"/>
      <c r="H70" s="119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</row>
    <row r="71" spans="1:42" ht="13.5" customHeight="1">
      <c r="A71" s="119"/>
      <c r="B71" s="119"/>
      <c r="C71" s="119"/>
      <c r="D71" s="119"/>
      <c r="E71" s="119"/>
      <c r="F71" s="119"/>
      <c r="G71" s="119"/>
      <c r="H71" s="119"/>
    </row>
    <row r="72" spans="1:42" ht="13.5" customHeight="1">
      <c r="A72" s="119"/>
      <c r="B72" s="119"/>
      <c r="C72" s="119"/>
      <c r="D72" s="119"/>
      <c r="E72" s="119"/>
      <c r="F72" s="119"/>
      <c r="G72" s="119"/>
      <c r="H72" s="119"/>
    </row>
    <row r="73" spans="1:42" ht="13.5" customHeight="1">
      <c r="A73" s="119"/>
      <c r="B73" s="119"/>
      <c r="C73" s="119"/>
      <c r="D73" s="119"/>
      <c r="E73" s="119"/>
      <c r="F73" s="119"/>
      <c r="G73" s="119"/>
      <c r="H73" s="119"/>
    </row>
    <row r="74" spans="1:42" ht="13.5" customHeight="1">
      <c r="A74" s="119"/>
      <c r="B74" s="119"/>
      <c r="C74" s="119"/>
      <c r="D74" s="119"/>
      <c r="E74" s="119"/>
      <c r="F74" s="119"/>
      <c r="G74" s="119"/>
      <c r="H74" s="119"/>
    </row>
    <row r="75" spans="1:42" ht="13.5" customHeight="1">
      <c r="A75" s="119"/>
      <c r="B75" s="119"/>
      <c r="C75" s="119"/>
      <c r="D75" s="119"/>
      <c r="E75" s="119"/>
      <c r="F75" s="119"/>
      <c r="G75" s="119"/>
      <c r="H75" s="119"/>
    </row>
    <row r="76" spans="1:42" ht="13.5" customHeight="1">
      <c r="A76" s="119"/>
      <c r="B76" s="119"/>
      <c r="C76" s="119"/>
      <c r="D76" s="119"/>
      <c r="E76" s="119"/>
      <c r="F76" s="119"/>
      <c r="G76" s="119"/>
      <c r="H76" s="119"/>
    </row>
    <row r="77" spans="1:42" ht="13.5" customHeight="1">
      <c r="A77" s="119"/>
      <c r="B77" s="119"/>
      <c r="C77" s="119"/>
      <c r="D77" s="119"/>
      <c r="E77" s="119"/>
      <c r="F77" s="119"/>
      <c r="G77" s="119"/>
      <c r="H77" s="119"/>
    </row>
    <row r="78" spans="1:42" ht="13.5" customHeight="1">
      <c r="A78" s="119"/>
      <c r="B78" s="119"/>
      <c r="C78" s="119"/>
      <c r="D78" s="119"/>
      <c r="E78" s="119"/>
      <c r="F78" s="119"/>
      <c r="G78" s="119"/>
      <c r="H78" s="119"/>
    </row>
    <row r="79" spans="1:42" s="119" customFormat="1" ht="13.5" customHeight="1">
      <c r="I79" s="78"/>
      <c r="J79" s="78"/>
      <c r="K79" s="78"/>
    </row>
    <row r="80" spans="1:42" s="119" customFormat="1" ht="13.5" customHeight="1">
      <c r="I80" s="78"/>
      <c r="J80" s="78"/>
      <c r="K80" s="78"/>
    </row>
    <row r="81" spans="9:11" s="119" customFormat="1" ht="13.5" customHeight="1">
      <c r="I81" s="78"/>
      <c r="J81" s="78"/>
      <c r="K81" s="78"/>
    </row>
    <row r="82" spans="9:11" s="119" customFormat="1" ht="13.5" customHeight="1">
      <c r="I82" s="78"/>
      <c r="J82" s="78"/>
      <c r="K82" s="78"/>
    </row>
    <row r="83" spans="9:11" s="119" customFormat="1" ht="13.5" customHeight="1">
      <c r="I83" s="78"/>
      <c r="J83" s="78"/>
      <c r="K83" s="78"/>
    </row>
    <row r="84" spans="9:11" s="119" customFormat="1" ht="13.5" customHeight="1">
      <c r="I84" s="78"/>
      <c r="J84" s="78"/>
      <c r="K84" s="78"/>
    </row>
    <row r="85" spans="9:11" s="119" customFormat="1" ht="13.5" customHeight="1">
      <c r="I85" s="78"/>
      <c r="J85" s="78"/>
      <c r="K85" s="78"/>
    </row>
    <row r="86" spans="9:11" s="119" customFormat="1" ht="13.5" customHeight="1">
      <c r="I86" s="78"/>
      <c r="J86" s="78"/>
      <c r="K86" s="78"/>
    </row>
    <row r="87" spans="9:11" s="119" customFormat="1" ht="13.5" customHeight="1">
      <c r="I87" s="78"/>
      <c r="J87" s="78"/>
      <c r="K87" s="78"/>
    </row>
    <row r="88" spans="9:11" s="119" customFormat="1" ht="13.5" customHeight="1">
      <c r="I88" s="78"/>
      <c r="J88" s="78"/>
      <c r="K88" s="78"/>
    </row>
    <row r="89" spans="9:11" s="119" customFormat="1" ht="13.5" customHeight="1">
      <c r="I89" s="78"/>
      <c r="J89" s="78"/>
      <c r="K89" s="78"/>
    </row>
    <row r="90" spans="9:11" s="119" customFormat="1" ht="13.5" customHeight="1">
      <c r="I90" s="78"/>
      <c r="J90" s="78"/>
      <c r="K90" s="78"/>
    </row>
    <row r="91" spans="9:11" s="119" customFormat="1" ht="13.5" customHeight="1">
      <c r="I91" s="78"/>
      <c r="J91" s="78"/>
      <c r="K91" s="78"/>
    </row>
    <row r="92" spans="9:11" s="119" customFormat="1" ht="13.5" customHeight="1">
      <c r="I92" s="78"/>
      <c r="J92" s="78"/>
      <c r="K92" s="78"/>
    </row>
    <row r="93" spans="9:11" s="119" customFormat="1" ht="13.5" customHeight="1">
      <c r="I93" s="78"/>
      <c r="J93" s="78"/>
      <c r="K93" s="78"/>
    </row>
    <row r="94" spans="9:11" s="119" customFormat="1" ht="13.5" customHeight="1">
      <c r="I94" s="78"/>
      <c r="J94" s="78"/>
      <c r="K94" s="78"/>
    </row>
    <row r="95" spans="9:11" s="119" customFormat="1" ht="13.5" customHeight="1">
      <c r="I95" s="78"/>
      <c r="J95" s="78"/>
      <c r="K95" s="78"/>
    </row>
    <row r="96" spans="9:11" s="119" customFormat="1" ht="13.5" customHeight="1">
      <c r="I96" s="78"/>
      <c r="J96" s="78"/>
      <c r="K96" s="78"/>
    </row>
    <row r="97" spans="9:11" s="119" customFormat="1" ht="13.5" customHeight="1">
      <c r="I97" s="78"/>
      <c r="J97" s="78"/>
      <c r="K97" s="78"/>
    </row>
    <row r="98" spans="9:11" s="119" customFormat="1" ht="13.5" customHeight="1">
      <c r="I98" s="78"/>
      <c r="J98" s="78"/>
      <c r="K98" s="78"/>
    </row>
    <row r="99" spans="9:11" s="119" customFormat="1" ht="13.5" customHeight="1">
      <c r="I99" s="78"/>
      <c r="J99" s="78"/>
      <c r="K99" s="78"/>
    </row>
    <row r="100" spans="9:11" s="119" customFormat="1" ht="13.5" customHeight="1">
      <c r="I100" s="78"/>
      <c r="J100" s="78"/>
      <c r="K100" s="78"/>
    </row>
    <row r="101" spans="9:11" s="119" customFormat="1" ht="13.5" customHeight="1">
      <c r="I101" s="78"/>
      <c r="J101" s="78"/>
      <c r="K101" s="78"/>
    </row>
    <row r="102" spans="9:11" s="119" customFormat="1" ht="13.5" customHeight="1">
      <c r="I102" s="78"/>
      <c r="J102" s="78"/>
      <c r="K102" s="78"/>
    </row>
    <row r="103" spans="9:11" s="119" customFormat="1" ht="13.5" customHeight="1">
      <c r="I103" s="78"/>
      <c r="J103" s="78"/>
      <c r="K103" s="78"/>
    </row>
    <row r="104" spans="9:11" s="119" customFormat="1" ht="13.5" customHeight="1">
      <c r="I104" s="78"/>
      <c r="J104" s="78"/>
      <c r="K104" s="78"/>
    </row>
    <row r="105" spans="9:11" s="119" customFormat="1" ht="13.5" customHeight="1">
      <c r="I105" s="78"/>
      <c r="J105" s="78"/>
      <c r="K105" s="78"/>
    </row>
    <row r="106" spans="9:11" s="119" customFormat="1" ht="13.5" customHeight="1">
      <c r="I106" s="78"/>
      <c r="J106" s="78"/>
      <c r="K106" s="78"/>
    </row>
    <row r="107" spans="9:11" s="119" customFormat="1" ht="13.5" customHeight="1">
      <c r="I107" s="78"/>
      <c r="J107" s="78"/>
      <c r="K107" s="78"/>
    </row>
    <row r="108" spans="9:11" s="119" customFormat="1" ht="13.5" customHeight="1">
      <c r="I108" s="78"/>
      <c r="J108" s="78"/>
      <c r="K108" s="78"/>
    </row>
    <row r="109" spans="9:11" s="119" customFormat="1" ht="13.5" customHeight="1">
      <c r="I109" s="78"/>
      <c r="J109" s="78"/>
      <c r="K109" s="78"/>
    </row>
    <row r="110" spans="9:11" s="119" customFormat="1" ht="13.5" customHeight="1">
      <c r="I110" s="78"/>
      <c r="J110" s="78"/>
      <c r="K110" s="78"/>
    </row>
    <row r="111" spans="9:11" s="119" customFormat="1" ht="13.5" customHeight="1">
      <c r="I111" s="78"/>
      <c r="J111" s="78"/>
      <c r="K111" s="78"/>
    </row>
    <row r="112" spans="9:11" s="119" customFormat="1" ht="13.5" customHeight="1">
      <c r="I112" s="78"/>
      <c r="J112" s="78"/>
      <c r="K112" s="78"/>
    </row>
    <row r="113" spans="9:11" s="119" customFormat="1" ht="13.5" customHeight="1">
      <c r="I113" s="78"/>
      <c r="J113" s="78"/>
      <c r="K113" s="78"/>
    </row>
    <row r="114" spans="9:11" s="119" customFormat="1" ht="13.5" customHeight="1">
      <c r="I114" s="78"/>
      <c r="J114" s="78"/>
      <c r="K114" s="78"/>
    </row>
    <row r="115" spans="9:11" s="119" customFormat="1" ht="13.5" customHeight="1">
      <c r="I115" s="78"/>
      <c r="J115" s="78"/>
      <c r="K115" s="78"/>
    </row>
    <row r="116" spans="9:11" s="119" customFormat="1" ht="13.5" customHeight="1">
      <c r="I116" s="78"/>
      <c r="J116" s="78"/>
      <c r="K116" s="78"/>
    </row>
    <row r="117" spans="9:11" s="119" customFormat="1" ht="13.5" customHeight="1">
      <c r="I117" s="78"/>
      <c r="J117" s="78"/>
      <c r="K117" s="78"/>
    </row>
    <row r="118" spans="9:11" s="119" customFormat="1" ht="13.5" customHeight="1">
      <c r="I118" s="78"/>
      <c r="J118" s="78"/>
      <c r="K118" s="78"/>
    </row>
    <row r="119" spans="9:11" s="119" customFormat="1" ht="13.5" customHeight="1">
      <c r="I119" s="78"/>
      <c r="J119" s="78"/>
      <c r="K119" s="78"/>
    </row>
  </sheetData>
  <pageMargins left="0.27559055118110237" right="0.31496062992125984" top="0.39370078740157483" bottom="0.31496062992125984" header="0.51181102362204722" footer="0.39370078740157483"/>
  <pageSetup paperSize="9" scale="55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>
    <tabColor indexed="44"/>
  </sheetPr>
  <dimension ref="A1:M179"/>
  <sheetViews>
    <sheetView showGridLines="0" view="pageBreakPreview" zoomScale="70" zoomScaleNormal="90" zoomScaleSheetLayoutView="70" workbookViewId="0">
      <pane xSplit="3" ySplit="2" topLeftCell="D3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3.5" customHeight="1"/>
  <cols>
    <col min="1" max="1" width="2.28515625" style="114" customWidth="1"/>
    <col min="2" max="2" width="62.28515625" style="114" customWidth="1"/>
    <col min="3" max="3" width="61.85546875" style="114" customWidth="1"/>
    <col min="4" max="4" width="1.28515625" style="114" customWidth="1"/>
    <col min="5" max="5" width="2.140625" style="114" customWidth="1"/>
    <col min="6" max="8" width="13.42578125" style="114" customWidth="1"/>
    <col min="9" max="9" width="3.140625" style="78" customWidth="1"/>
    <col min="10" max="12" width="11.42578125" style="78"/>
    <col min="13" max="13" width="10.140625" style="78" customWidth="1"/>
    <col min="14" max="16384" width="11.42578125" style="114"/>
  </cols>
  <sheetData>
    <row r="1" spans="1:13" ht="13.5" customHeight="1">
      <c r="A1" s="290"/>
      <c r="B1" s="290"/>
      <c r="C1" s="342"/>
      <c r="D1" s="282"/>
      <c r="E1" s="282"/>
      <c r="F1" s="282"/>
      <c r="G1" s="282"/>
      <c r="H1" s="282"/>
      <c r="I1" s="282"/>
    </row>
    <row r="2" spans="1:13" s="116" customFormat="1" ht="20.25" customHeight="1">
      <c r="A2" s="296"/>
      <c r="B2" s="296" t="s">
        <v>474</v>
      </c>
      <c r="C2" s="356" t="s">
        <v>283</v>
      </c>
      <c r="D2" s="495"/>
      <c r="E2" s="495"/>
      <c r="F2" s="289"/>
      <c r="G2" s="289"/>
      <c r="H2" s="289"/>
      <c r="I2" s="289"/>
      <c r="J2" s="129"/>
      <c r="K2" s="129"/>
      <c r="L2" s="129"/>
      <c r="M2" s="129"/>
    </row>
    <row r="3" spans="1:13" ht="13.5" customHeight="1">
      <c r="A3" s="290"/>
      <c r="B3" s="290"/>
      <c r="C3" s="342"/>
      <c r="D3" s="282"/>
      <c r="E3" s="282"/>
      <c r="F3" s="193"/>
      <c r="G3" s="193"/>
      <c r="H3" s="193"/>
      <c r="I3" s="282"/>
    </row>
    <row r="4" spans="1:13" ht="13.5" customHeight="1">
      <c r="A4" s="290"/>
      <c r="B4" s="357" t="s">
        <v>334</v>
      </c>
      <c r="C4" s="343" t="s">
        <v>167</v>
      </c>
      <c r="D4" s="359"/>
      <c r="E4" s="359"/>
      <c r="F4" s="197" t="s">
        <v>713</v>
      </c>
      <c r="G4" s="197" t="s">
        <v>714</v>
      </c>
      <c r="H4" s="197" t="s">
        <v>697</v>
      </c>
      <c r="I4" s="282"/>
    </row>
    <row r="5" spans="1:13" ht="13.5" customHeight="1">
      <c r="A5" s="290"/>
      <c r="B5" s="290"/>
      <c r="C5" s="342"/>
      <c r="D5" s="282"/>
      <c r="E5" s="282"/>
      <c r="F5" s="282"/>
      <c r="G5" s="282"/>
      <c r="H5" s="282"/>
      <c r="I5" s="282"/>
    </row>
    <row r="6" spans="1:13" ht="13.5" customHeight="1">
      <c r="A6" s="290"/>
      <c r="B6" s="292" t="s">
        <v>475</v>
      </c>
      <c r="C6" s="354" t="s">
        <v>670</v>
      </c>
      <c r="D6" s="284"/>
      <c r="E6" s="284"/>
      <c r="F6" s="282"/>
      <c r="G6" s="282"/>
      <c r="H6" s="282"/>
      <c r="I6" s="282"/>
    </row>
    <row r="7" spans="1:13" ht="13.5" customHeight="1">
      <c r="A7" s="290"/>
      <c r="B7" s="292"/>
      <c r="C7" s="354"/>
      <c r="D7" s="284"/>
      <c r="E7" s="284"/>
      <c r="F7" s="282"/>
      <c r="G7" s="282"/>
      <c r="H7" s="282"/>
      <c r="I7" s="282"/>
    </row>
    <row r="8" spans="1:13" ht="13.5" customHeight="1">
      <c r="A8" s="290"/>
      <c r="B8" s="173" t="s">
        <v>123</v>
      </c>
      <c r="C8" s="345" t="s">
        <v>123</v>
      </c>
      <c r="D8" s="158"/>
      <c r="E8" s="158"/>
      <c r="F8" s="202">
        <v>2565.172</v>
      </c>
      <c r="G8" s="202">
        <v>2619.2260000000001</v>
      </c>
      <c r="H8" s="202">
        <v>2580.7089999999998</v>
      </c>
      <c r="I8" s="282"/>
    </row>
    <row r="9" spans="1:13" ht="13.5" hidden="1" customHeight="1">
      <c r="A9" s="290"/>
      <c r="B9" s="173"/>
      <c r="C9" s="345" t="s">
        <v>272</v>
      </c>
      <c r="D9" s="158"/>
      <c r="E9" s="158"/>
      <c r="F9" s="202"/>
      <c r="G9" s="202"/>
      <c r="H9" s="202"/>
      <c r="I9" s="282"/>
    </row>
    <row r="10" spans="1:13" ht="13.5" customHeight="1">
      <c r="A10" s="290"/>
      <c r="B10" s="170" t="s">
        <v>476</v>
      </c>
      <c r="C10" s="346" t="s">
        <v>7</v>
      </c>
      <c r="D10" s="158"/>
      <c r="E10" s="158"/>
      <c r="F10" s="202">
        <v>1331.884</v>
      </c>
      <c r="G10" s="202">
        <v>1445.6990000000001</v>
      </c>
      <c r="H10" s="202">
        <v>1349.5070000000001</v>
      </c>
      <c r="I10" s="282"/>
    </row>
    <row r="11" spans="1:13" ht="13.5" customHeight="1">
      <c r="A11" s="290"/>
      <c r="B11" s="170" t="s">
        <v>689</v>
      </c>
      <c r="C11" s="346" t="s">
        <v>272</v>
      </c>
      <c r="D11" s="158"/>
      <c r="E11" s="158"/>
      <c r="F11" s="202">
        <v>0</v>
      </c>
      <c r="G11" s="202"/>
      <c r="H11" s="202">
        <v>199.44900000000001</v>
      </c>
      <c r="I11" s="282"/>
    </row>
    <row r="12" spans="1:13" ht="13.5" customHeight="1">
      <c r="A12" s="290"/>
      <c r="B12" s="170" t="s">
        <v>477</v>
      </c>
      <c r="C12" s="346" t="s">
        <v>108</v>
      </c>
      <c r="D12" s="158"/>
      <c r="E12" s="158"/>
      <c r="F12" s="202">
        <v>4431.8450000000003</v>
      </c>
      <c r="G12" s="202">
        <v>3917.2829999999999</v>
      </c>
      <c r="H12" s="202">
        <v>4275.482</v>
      </c>
      <c r="I12" s="282"/>
    </row>
    <row r="13" spans="1:13" ht="13.5" customHeight="1">
      <c r="A13" s="290"/>
      <c r="B13" s="170" t="s">
        <v>478</v>
      </c>
      <c r="C13" s="346" t="s">
        <v>8</v>
      </c>
      <c r="D13" s="158"/>
      <c r="E13" s="158"/>
      <c r="F13" s="202">
        <v>301.363</v>
      </c>
      <c r="G13" s="202">
        <v>122.45399999999999</v>
      </c>
      <c r="H13" s="202">
        <v>318.49099999999999</v>
      </c>
      <c r="I13" s="282"/>
    </row>
    <row r="14" spans="1:13" ht="13.5" customHeight="1">
      <c r="A14" s="290"/>
      <c r="B14" s="170" t="s">
        <v>479</v>
      </c>
      <c r="C14" s="346" t="s">
        <v>9</v>
      </c>
      <c r="D14" s="158"/>
      <c r="E14" s="158"/>
      <c r="F14" s="202">
        <v>301.34899999999999</v>
      </c>
      <c r="G14" s="202">
        <v>304.91699999999997</v>
      </c>
      <c r="H14" s="202">
        <v>345.08800000000002</v>
      </c>
      <c r="I14" s="282"/>
    </row>
    <row r="15" spans="1:13" ht="13.5" customHeight="1">
      <c r="A15" s="290"/>
      <c r="B15" s="173" t="s">
        <v>480</v>
      </c>
      <c r="C15" s="345" t="s">
        <v>229</v>
      </c>
      <c r="D15" s="158"/>
      <c r="E15" s="158"/>
      <c r="F15" s="202">
        <v>5992.06</v>
      </c>
      <c r="G15" s="202">
        <v>5783.2070000000003</v>
      </c>
      <c r="H15" s="202">
        <v>5900.34</v>
      </c>
      <c r="I15" s="282"/>
    </row>
    <row r="16" spans="1:13" ht="13.5" customHeight="1">
      <c r="A16" s="290"/>
      <c r="B16" s="221"/>
      <c r="C16" s="355"/>
      <c r="D16" s="360"/>
      <c r="E16" s="360"/>
      <c r="F16" s="289"/>
      <c r="G16" s="361"/>
      <c r="H16" s="289"/>
      <c r="I16" s="282"/>
    </row>
    <row r="17" spans="1:9" ht="13.5" customHeight="1">
      <c r="A17" s="290"/>
      <c r="B17" s="296" t="s">
        <v>351</v>
      </c>
      <c r="C17" s="356" t="s">
        <v>230</v>
      </c>
      <c r="D17" s="289"/>
      <c r="E17" s="289"/>
      <c r="F17" s="289"/>
      <c r="G17" s="285"/>
      <c r="H17" s="289"/>
      <c r="I17" s="282"/>
    </row>
    <row r="18" spans="1:9" ht="13.5" customHeight="1">
      <c r="A18" s="290"/>
      <c r="B18" s="173" t="s">
        <v>481</v>
      </c>
      <c r="C18" s="345" t="s">
        <v>133</v>
      </c>
      <c r="D18" s="158"/>
      <c r="E18" s="158"/>
      <c r="F18" s="202">
        <v>137.471</v>
      </c>
      <c r="G18" s="202">
        <v>238.255</v>
      </c>
      <c r="H18" s="202">
        <v>536.63599999999997</v>
      </c>
      <c r="I18" s="282"/>
    </row>
    <row r="19" spans="1:9" ht="13.5" customHeight="1">
      <c r="A19" s="290"/>
      <c r="B19" s="173" t="s">
        <v>482</v>
      </c>
      <c r="C19" s="345" t="s">
        <v>248</v>
      </c>
      <c r="D19" s="158"/>
      <c r="E19" s="158"/>
      <c r="F19" s="202">
        <v>4986.424</v>
      </c>
      <c r="G19" s="202">
        <v>2988.9690000000001</v>
      </c>
      <c r="H19" s="202">
        <v>4282.8950000000004</v>
      </c>
      <c r="I19" s="282"/>
    </row>
    <row r="20" spans="1:9" ht="13.5" customHeight="1">
      <c r="A20" s="290"/>
      <c r="B20" s="173" t="s">
        <v>483</v>
      </c>
      <c r="C20" s="345" t="s">
        <v>249</v>
      </c>
      <c r="D20" s="158"/>
      <c r="E20" s="158"/>
      <c r="F20" s="202">
        <v>17081.621999999999</v>
      </c>
      <c r="G20" s="202">
        <v>19594.548999999999</v>
      </c>
      <c r="H20" s="202">
        <v>18389.925999999999</v>
      </c>
      <c r="I20" s="282"/>
    </row>
    <row r="21" spans="1:9" ht="13.5" customHeight="1">
      <c r="A21" s="290"/>
      <c r="B21" s="173" t="s">
        <v>484</v>
      </c>
      <c r="C21" s="345" t="s">
        <v>250</v>
      </c>
      <c r="D21" s="158"/>
      <c r="E21" s="158"/>
      <c r="F21" s="202">
        <v>13341.067999999999</v>
      </c>
      <c r="G21" s="202">
        <v>15191.509</v>
      </c>
      <c r="H21" s="202">
        <v>14497.535</v>
      </c>
      <c r="I21" s="282"/>
    </row>
    <row r="22" spans="1:9" ht="13.5" customHeight="1">
      <c r="A22" s="290"/>
      <c r="B22" s="170" t="s">
        <v>485</v>
      </c>
      <c r="C22" s="346" t="s">
        <v>132</v>
      </c>
      <c r="D22" s="158"/>
      <c r="E22" s="158"/>
      <c r="F22" s="202">
        <v>22407.672999999999</v>
      </c>
      <c r="G22" s="202">
        <v>16909.348999999998</v>
      </c>
      <c r="H22" s="202">
        <v>19537.764999999999</v>
      </c>
      <c r="I22" s="282"/>
    </row>
    <row r="23" spans="1:9" ht="15" hidden="1" customHeight="1">
      <c r="A23" s="290"/>
      <c r="B23" s="173"/>
      <c r="C23" s="345" t="s">
        <v>134</v>
      </c>
      <c r="D23" s="158"/>
      <c r="E23" s="158"/>
      <c r="F23" s="202"/>
      <c r="G23" s="202"/>
      <c r="H23" s="202"/>
      <c r="I23" s="282"/>
    </row>
    <row r="24" spans="1:9" ht="13.5" customHeight="1">
      <c r="A24" s="290"/>
      <c r="B24" s="170" t="s">
        <v>486</v>
      </c>
      <c r="C24" s="346" t="s">
        <v>136</v>
      </c>
      <c r="D24" s="158"/>
      <c r="E24" s="158"/>
      <c r="F24" s="202">
        <v>5064.0439999999999</v>
      </c>
      <c r="G24" s="202">
        <v>3678.8919999999998</v>
      </c>
      <c r="H24" s="202">
        <v>4503.5919999999996</v>
      </c>
      <c r="I24" s="282"/>
    </row>
    <row r="25" spans="1:9" ht="13.5" customHeight="1">
      <c r="A25" s="290"/>
      <c r="B25" s="173" t="s">
        <v>487</v>
      </c>
      <c r="C25" s="345" t="s">
        <v>137</v>
      </c>
      <c r="D25" s="158"/>
      <c r="E25" s="158"/>
      <c r="F25" s="202">
        <v>0.55100000000000005</v>
      </c>
      <c r="G25" s="202">
        <v>0.66400000000000003</v>
      </c>
      <c r="H25" s="202">
        <v>0.6</v>
      </c>
      <c r="I25" s="282"/>
    </row>
    <row r="26" spans="1:9" ht="13.5" customHeight="1">
      <c r="A26" s="290"/>
      <c r="B26" s="170" t="s">
        <v>488</v>
      </c>
      <c r="C26" s="346" t="s">
        <v>10</v>
      </c>
      <c r="D26" s="158"/>
      <c r="E26" s="158"/>
      <c r="F26" s="202">
        <v>721.80399999999997</v>
      </c>
      <c r="G26" s="202">
        <v>765.89099999999996</v>
      </c>
      <c r="H26" s="202">
        <v>487.01</v>
      </c>
      <c r="I26" s="282"/>
    </row>
    <row r="27" spans="1:9" ht="13.5" customHeight="1">
      <c r="A27" s="290"/>
      <c r="B27" s="170" t="s">
        <v>489</v>
      </c>
      <c r="C27" s="346" t="s">
        <v>171</v>
      </c>
      <c r="D27" s="158"/>
      <c r="E27" s="158"/>
      <c r="F27" s="202">
        <v>4541.1189999999997</v>
      </c>
      <c r="G27" s="202">
        <v>4417.5249999999996</v>
      </c>
      <c r="H27" s="202">
        <v>3585.145</v>
      </c>
      <c r="I27" s="282"/>
    </row>
    <row r="28" spans="1:9" ht="13.5" customHeight="1">
      <c r="A28" s="290"/>
      <c r="B28" s="173" t="s">
        <v>490</v>
      </c>
      <c r="C28" s="345" t="s">
        <v>138</v>
      </c>
      <c r="D28" s="158"/>
      <c r="E28" s="158"/>
      <c r="F28" s="202">
        <v>277.92099999999999</v>
      </c>
      <c r="G28" s="202">
        <v>675.33900000000006</v>
      </c>
      <c r="H28" s="202">
        <v>342.21800000000002</v>
      </c>
      <c r="I28" s="282"/>
    </row>
    <row r="29" spans="1:9" ht="13.5" customHeight="1">
      <c r="A29" s="290"/>
      <c r="B29" s="170" t="s">
        <v>491</v>
      </c>
      <c r="C29" s="346" t="s">
        <v>231</v>
      </c>
      <c r="D29" s="158"/>
      <c r="E29" s="158"/>
      <c r="F29" s="202">
        <v>67.319999999999993</v>
      </c>
      <c r="G29" s="202">
        <v>94.084000000000003</v>
      </c>
      <c r="H29" s="202">
        <v>84.536000000000001</v>
      </c>
      <c r="I29" s="282"/>
    </row>
    <row r="30" spans="1:9" ht="13.5" customHeight="1">
      <c r="A30" s="290"/>
      <c r="B30" s="173" t="s">
        <v>492</v>
      </c>
      <c r="C30" s="345" t="s">
        <v>232</v>
      </c>
      <c r="D30" s="158"/>
      <c r="E30" s="158"/>
      <c r="F30" s="202">
        <v>2530.4879999999998</v>
      </c>
      <c r="G30" s="202">
        <v>3625.6570000000002</v>
      </c>
      <c r="H30" s="202">
        <v>2889.922</v>
      </c>
      <c r="I30" s="282"/>
    </row>
    <row r="31" spans="1:9" ht="6" customHeight="1">
      <c r="A31" s="290"/>
      <c r="B31" s="223"/>
      <c r="C31" s="348"/>
      <c r="D31" s="230"/>
      <c r="E31" s="230"/>
      <c r="F31" s="248"/>
      <c r="G31" s="248"/>
      <c r="H31" s="248"/>
      <c r="I31" s="282"/>
    </row>
    <row r="32" spans="1:9" ht="13.5" customHeight="1">
      <c r="A32" s="292"/>
      <c r="B32" s="281" t="s">
        <v>493</v>
      </c>
      <c r="C32" s="281" t="s">
        <v>233</v>
      </c>
      <c r="D32" s="281"/>
      <c r="E32" s="281"/>
      <c r="F32" s="164">
        <v>86081.178000000014</v>
      </c>
      <c r="G32" s="164">
        <v>82373.468999999997</v>
      </c>
      <c r="H32" s="164">
        <v>84106.846000000005</v>
      </c>
      <c r="I32" s="282"/>
    </row>
    <row r="33" spans="1:9" ht="13.5" customHeight="1">
      <c r="A33" s="292"/>
      <c r="B33" s="295"/>
      <c r="C33" s="347"/>
      <c r="D33" s="288"/>
      <c r="E33" s="288"/>
      <c r="F33" s="276"/>
      <c r="G33" s="276"/>
      <c r="H33" s="276"/>
      <c r="I33" s="282"/>
    </row>
    <row r="34" spans="1:9" ht="13.5" customHeight="1">
      <c r="A34" s="292"/>
      <c r="B34" s="292" t="s">
        <v>494</v>
      </c>
      <c r="C34" s="354" t="s">
        <v>234</v>
      </c>
      <c r="D34" s="284"/>
      <c r="E34" s="284"/>
      <c r="F34" s="282"/>
      <c r="G34" s="282"/>
      <c r="H34" s="282"/>
      <c r="I34" s="282"/>
    </row>
    <row r="35" spans="1:9" ht="13.5" customHeight="1">
      <c r="A35" s="292"/>
      <c r="B35" s="292"/>
      <c r="C35" s="354"/>
      <c r="D35" s="284"/>
      <c r="E35" s="284"/>
      <c r="F35" s="282"/>
      <c r="G35" s="282"/>
      <c r="H35" s="282"/>
      <c r="I35" s="282"/>
    </row>
    <row r="36" spans="1:9" ht="13.5" customHeight="1">
      <c r="A36" s="292"/>
      <c r="B36" s="292" t="s">
        <v>495</v>
      </c>
      <c r="C36" s="354" t="s">
        <v>235</v>
      </c>
      <c r="D36" s="284"/>
      <c r="E36" s="284"/>
      <c r="F36" s="282"/>
      <c r="G36" s="282"/>
      <c r="H36" s="282"/>
      <c r="I36" s="282"/>
    </row>
    <row r="37" spans="1:9" ht="13.5" customHeight="1">
      <c r="A37" s="292"/>
      <c r="B37" s="173" t="s">
        <v>496</v>
      </c>
      <c r="C37" s="345" t="s">
        <v>318</v>
      </c>
      <c r="D37" s="362"/>
      <c r="E37" s="362"/>
      <c r="F37" s="202">
        <v>1000</v>
      </c>
      <c r="G37" s="202">
        <v>1000</v>
      </c>
      <c r="H37" s="202">
        <v>1000</v>
      </c>
      <c r="I37" s="282"/>
    </row>
    <row r="38" spans="1:9" ht="13.5" customHeight="1">
      <c r="A38" s="292"/>
      <c r="B38" s="173" t="s">
        <v>497</v>
      </c>
      <c r="C38" s="345" t="s">
        <v>319</v>
      </c>
      <c r="D38" s="362"/>
      <c r="E38" s="362"/>
      <c r="F38" s="202">
        <v>1430</v>
      </c>
      <c r="G38" s="202">
        <v>1430</v>
      </c>
      <c r="H38" s="202">
        <v>1430</v>
      </c>
      <c r="I38" s="282"/>
    </row>
    <row r="39" spans="1:9" ht="13.5" customHeight="1">
      <c r="A39" s="292"/>
      <c r="B39" s="170" t="s">
        <v>498</v>
      </c>
      <c r="C39" s="346" t="s">
        <v>109</v>
      </c>
      <c r="D39" s="158"/>
      <c r="E39" s="158"/>
      <c r="F39" s="202">
        <v>19884.010999999999</v>
      </c>
      <c r="G39" s="202">
        <v>18655.437999999998</v>
      </c>
      <c r="H39" s="202">
        <v>20707.774000000001</v>
      </c>
      <c r="I39" s="282"/>
    </row>
    <row r="40" spans="1:9" ht="13.5" customHeight="1">
      <c r="A40" s="292"/>
      <c r="B40" s="281" t="s">
        <v>499</v>
      </c>
      <c r="C40" s="281" t="s">
        <v>12</v>
      </c>
      <c r="D40" s="281"/>
      <c r="E40" s="281"/>
      <c r="F40" s="164">
        <v>22314.010999999999</v>
      </c>
      <c r="G40" s="164">
        <v>21085.437999999998</v>
      </c>
      <c r="H40" s="164">
        <v>23137.774000000001</v>
      </c>
      <c r="I40" s="282"/>
    </row>
    <row r="41" spans="1:9" ht="13.5" customHeight="1">
      <c r="A41" s="292"/>
      <c r="B41" s="295"/>
      <c r="C41" s="347"/>
      <c r="D41" s="288"/>
      <c r="E41" s="288"/>
      <c r="F41" s="276"/>
      <c r="G41" s="276"/>
      <c r="H41" s="276"/>
      <c r="I41" s="282"/>
    </row>
    <row r="42" spans="1:9" ht="13.5" customHeight="1">
      <c r="A42" s="292"/>
      <c r="B42" s="295" t="s">
        <v>500</v>
      </c>
      <c r="C42" s="347" t="s">
        <v>18</v>
      </c>
      <c r="D42" s="288"/>
      <c r="E42" s="288"/>
      <c r="F42" s="276"/>
      <c r="G42" s="276"/>
      <c r="H42" s="276"/>
      <c r="I42" s="282"/>
    </row>
    <row r="43" spans="1:9" ht="13.5" customHeight="1">
      <c r="A43" s="292"/>
      <c r="B43" s="173" t="s">
        <v>501</v>
      </c>
      <c r="C43" s="345" t="s">
        <v>14</v>
      </c>
      <c r="D43" s="158"/>
      <c r="E43" s="158"/>
      <c r="F43" s="202">
        <v>11265.675999999999</v>
      </c>
      <c r="G43" s="202">
        <v>10734.181</v>
      </c>
      <c r="H43" s="202">
        <v>9078.2720000000008</v>
      </c>
      <c r="I43" s="282"/>
    </row>
    <row r="44" spans="1:9" ht="13.5" customHeight="1">
      <c r="A44" s="290"/>
      <c r="B44" s="170" t="s">
        <v>502</v>
      </c>
      <c r="C44" s="346" t="s">
        <v>13</v>
      </c>
      <c r="D44" s="158"/>
      <c r="E44" s="158"/>
      <c r="F44" s="202">
        <v>28445.186000000002</v>
      </c>
      <c r="G44" s="202">
        <v>28037.973999999998</v>
      </c>
      <c r="H44" s="202">
        <v>28339.346000000001</v>
      </c>
      <c r="I44" s="282"/>
    </row>
    <row r="45" spans="1:9" ht="13.5" customHeight="1">
      <c r="A45" s="290"/>
      <c r="B45" s="173" t="s">
        <v>701</v>
      </c>
      <c r="C45" s="345" t="s">
        <v>700</v>
      </c>
      <c r="D45" s="158"/>
      <c r="E45" s="158"/>
      <c r="F45" s="202">
        <v>133.01900000000001</v>
      </c>
      <c r="G45" s="202">
        <v>95.403999999999996</v>
      </c>
      <c r="H45" s="202">
        <v>118.996</v>
      </c>
      <c r="I45" s="282"/>
    </row>
    <row r="46" spans="1:9" ht="13.5" customHeight="1">
      <c r="A46" s="290"/>
      <c r="B46" s="170" t="s">
        <v>503</v>
      </c>
      <c r="C46" s="346" t="s">
        <v>144</v>
      </c>
      <c r="D46" s="158"/>
      <c r="E46" s="158"/>
      <c r="F46" s="202">
        <v>715.55200000000002</v>
      </c>
      <c r="G46" s="202">
        <v>632.22299999999996</v>
      </c>
      <c r="H46" s="202">
        <v>705.279</v>
      </c>
      <c r="I46" s="282"/>
    </row>
    <row r="47" spans="1:9" ht="13.5" customHeight="1">
      <c r="A47" s="290"/>
      <c r="B47" s="173" t="s">
        <v>504</v>
      </c>
      <c r="C47" s="345" t="s">
        <v>17</v>
      </c>
      <c r="D47" s="158"/>
      <c r="E47" s="158"/>
      <c r="F47" s="202">
        <v>126.273</v>
      </c>
      <c r="G47" s="202">
        <v>175.066</v>
      </c>
      <c r="H47" s="202">
        <v>138.53299999999999</v>
      </c>
      <c r="I47" s="282"/>
    </row>
    <row r="48" spans="1:9" ht="13.5" customHeight="1">
      <c r="A48" s="290"/>
      <c r="B48" s="290"/>
      <c r="C48" s="350"/>
      <c r="D48" s="282"/>
      <c r="E48" s="282"/>
      <c r="F48" s="282"/>
      <c r="G48" s="282"/>
      <c r="H48" s="282"/>
      <c r="I48" s="282"/>
    </row>
    <row r="49" spans="1:9" ht="13.5" customHeight="1">
      <c r="A49" s="290"/>
      <c r="B49" s="292" t="s">
        <v>505</v>
      </c>
      <c r="C49" s="354" t="s">
        <v>81</v>
      </c>
      <c r="D49" s="284"/>
      <c r="E49" s="284"/>
      <c r="F49" s="282"/>
      <c r="G49" s="282"/>
      <c r="H49" s="282"/>
      <c r="I49" s="282"/>
    </row>
    <row r="50" spans="1:9" ht="13.5" customHeight="1">
      <c r="A50" s="290"/>
      <c r="B50" s="173" t="s">
        <v>481</v>
      </c>
      <c r="C50" s="345" t="s">
        <v>133</v>
      </c>
      <c r="D50" s="158"/>
      <c r="E50" s="158"/>
      <c r="F50" s="202">
        <v>18.545000000000002</v>
      </c>
      <c r="G50" s="202">
        <v>80.542000000000002</v>
      </c>
      <c r="H50" s="202">
        <v>155.30099999999999</v>
      </c>
      <c r="I50" s="282"/>
    </row>
    <row r="51" spans="1:9" ht="13.5" customHeight="1">
      <c r="A51" s="290"/>
      <c r="B51" s="170" t="s">
        <v>506</v>
      </c>
      <c r="C51" s="346" t="s">
        <v>83</v>
      </c>
      <c r="D51" s="158"/>
      <c r="E51" s="158"/>
      <c r="F51" s="202">
        <v>9378.6319999999996</v>
      </c>
      <c r="G51" s="202">
        <v>7156.9849999999997</v>
      </c>
      <c r="H51" s="202">
        <v>9120.0040000000008</v>
      </c>
      <c r="I51" s="282"/>
    </row>
    <row r="52" spans="1:9" ht="13.5" customHeight="1">
      <c r="A52" s="290"/>
      <c r="B52" s="173" t="s">
        <v>507</v>
      </c>
      <c r="C52" s="345" t="s">
        <v>253</v>
      </c>
      <c r="D52" s="158"/>
      <c r="E52" s="158"/>
      <c r="F52" s="202">
        <v>4981.3890000000001</v>
      </c>
      <c r="G52" s="363">
        <v>5743.6109999999999</v>
      </c>
      <c r="H52" s="202">
        <v>5254.8639999999996</v>
      </c>
      <c r="I52" s="282"/>
    </row>
    <row r="53" spans="1:9" ht="13.5" customHeight="1">
      <c r="A53" s="290"/>
      <c r="B53" s="173" t="s">
        <v>508</v>
      </c>
      <c r="C53" s="345" t="s">
        <v>82</v>
      </c>
      <c r="D53" s="158"/>
      <c r="E53" s="158"/>
      <c r="F53" s="202">
        <v>1187.606</v>
      </c>
      <c r="G53" s="202">
        <v>1384.1990000000001</v>
      </c>
      <c r="H53" s="202">
        <v>1234.4190000000001</v>
      </c>
      <c r="I53" s="282"/>
    </row>
    <row r="54" spans="1:9" ht="13.5" customHeight="1">
      <c r="A54" s="290"/>
      <c r="B54" s="173" t="s">
        <v>509</v>
      </c>
      <c r="C54" s="345" t="s">
        <v>264</v>
      </c>
      <c r="D54" s="158"/>
      <c r="E54" s="158"/>
      <c r="F54" s="202">
        <v>478.351</v>
      </c>
      <c r="G54" s="202">
        <v>812.56399999999996</v>
      </c>
      <c r="H54" s="202">
        <v>442.73899999999998</v>
      </c>
      <c r="I54" s="282"/>
    </row>
    <row r="55" spans="1:9" ht="13.5" customHeight="1">
      <c r="A55" s="290"/>
      <c r="B55" s="170" t="s">
        <v>510</v>
      </c>
      <c r="C55" s="346" t="s">
        <v>265</v>
      </c>
      <c r="D55" s="158"/>
      <c r="E55" s="158"/>
      <c r="F55" s="202">
        <v>1156.4069999999999</v>
      </c>
      <c r="G55" s="202">
        <v>1288.3599999999999</v>
      </c>
      <c r="H55" s="202">
        <v>1274.577</v>
      </c>
      <c r="I55" s="282"/>
    </row>
    <row r="56" spans="1:9" ht="13.5" customHeight="1">
      <c r="A56" s="290"/>
      <c r="B56" s="173" t="s">
        <v>511</v>
      </c>
      <c r="C56" s="345" t="s">
        <v>19</v>
      </c>
      <c r="D56" s="158"/>
      <c r="E56" s="158"/>
      <c r="F56" s="202">
        <v>411.452</v>
      </c>
      <c r="G56" s="202">
        <v>566.99099999999999</v>
      </c>
      <c r="H56" s="202">
        <v>392.47500000000002</v>
      </c>
      <c r="I56" s="282"/>
    </row>
    <row r="57" spans="1:9" ht="13.5" customHeight="1">
      <c r="A57" s="290"/>
      <c r="B57" s="170" t="s">
        <v>512</v>
      </c>
      <c r="C57" s="346" t="s">
        <v>183</v>
      </c>
      <c r="D57" s="158"/>
      <c r="E57" s="158"/>
      <c r="F57" s="202">
        <v>0</v>
      </c>
      <c r="G57" s="202">
        <v>602.20899999999995</v>
      </c>
      <c r="H57" s="202">
        <v>0</v>
      </c>
      <c r="I57" s="282"/>
    </row>
    <row r="58" spans="1:9" ht="13.5" customHeight="1">
      <c r="A58" s="290"/>
      <c r="B58" s="173" t="s">
        <v>513</v>
      </c>
      <c r="C58" s="345" t="s">
        <v>146</v>
      </c>
      <c r="D58" s="158"/>
      <c r="E58" s="158"/>
      <c r="F58" s="202">
        <v>5064.0439999999999</v>
      </c>
      <c r="G58" s="202">
        <v>3678.8919999999998</v>
      </c>
      <c r="H58" s="202">
        <v>4503.5919999999996</v>
      </c>
      <c r="I58" s="282"/>
    </row>
    <row r="59" spans="1:9" ht="13.5" customHeight="1">
      <c r="A59" s="290"/>
      <c r="B59" s="170" t="s">
        <v>514</v>
      </c>
      <c r="C59" s="346" t="s">
        <v>21</v>
      </c>
      <c r="D59" s="158"/>
      <c r="E59" s="158"/>
      <c r="F59" s="202">
        <v>405.03500000000003</v>
      </c>
      <c r="G59" s="202">
        <v>298.82600000000002</v>
      </c>
      <c r="H59" s="202">
        <v>210.67500000000001</v>
      </c>
      <c r="I59" s="282"/>
    </row>
    <row r="60" spans="1:9" ht="9.75" customHeight="1">
      <c r="A60" s="290"/>
      <c r="B60" s="223"/>
      <c r="C60" s="348"/>
      <c r="D60" s="230"/>
      <c r="E60" s="230"/>
      <c r="F60" s="248"/>
      <c r="G60" s="248"/>
      <c r="H60" s="248"/>
      <c r="I60" s="282"/>
    </row>
    <row r="61" spans="1:9" ht="13.5" customHeight="1">
      <c r="A61" s="290"/>
      <c r="B61" s="280" t="s">
        <v>515</v>
      </c>
      <c r="C61" s="280" t="s">
        <v>30</v>
      </c>
      <c r="D61" s="280"/>
      <c r="E61" s="280"/>
      <c r="F61" s="364">
        <v>63767.167000000009</v>
      </c>
      <c r="G61" s="364">
        <v>61288.026999999995</v>
      </c>
      <c r="H61" s="364">
        <v>60969.072000000007</v>
      </c>
      <c r="I61" s="282"/>
    </row>
    <row r="62" spans="1:9" ht="13.5" customHeight="1">
      <c r="A62" s="290"/>
      <c r="B62" s="294"/>
      <c r="C62" s="344"/>
      <c r="D62" s="286"/>
      <c r="E62" s="286"/>
      <c r="F62" s="248"/>
      <c r="G62" s="248"/>
      <c r="H62" s="248"/>
      <c r="I62" s="282"/>
    </row>
    <row r="63" spans="1:9" ht="13.5" customHeight="1">
      <c r="A63" s="290"/>
      <c r="B63" s="281" t="s">
        <v>516</v>
      </c>
      <c r="C63" s="281" t="s">
        <v>239</v>
      </c>
      <c r="D63" s="281"/>
      <c r="E63" s="281"/>
      <c r="F63" s="364">
        <v>86081.178000000014</v>
      </c>
      <c r="G63" s="364">
        <v>82373.464999999997</v>
      </c>
      <c r="H63" s="364">
        <v>84106.846000000005</v>
      </c>
      <c r="I63" s="282"/>
    </row>
    <row r="64" spans="1:9" ht="13.5" customHeight="1">
      <c r="A64" s="290"/>
      <c r="B64" s="290"/>
      <c r="C64" s="342"/>
      <c r="D64" s="282"/>
      <c r="E64" s="282"/>
      <c r="F64" s="282"/>
      <c r="G64" s="282"/>
      <c r="H64" s="282"/>
      <c r="I64" s="282"/>
    </row>
    <row r="65" spans="1:9" ht="13.5" customHeight="1">
      <c r="A65" s="290"/>
      <c r="B65" s="290"/>
      <c r="C65" s="358"/>
      <c r="D65" s="282"/>
      <c r="E65" s="282"/>
      <c r="F65" s="282"/>
      <c r="G65" s="282"/>
      <c r="H65" s="282"/>
      <c r="I65" s="282"/>
    </row>
    <row r="66" spans="1:9" ht="13.5" customHeight="1">
      <c r="A66" s="119"/>
      <c r="B66" s="119"/>
      <c r="C66" s="119"/>
      <c r="D66" s="119"/>
      <c r="E66" s="119"/>
      <c r="F66" s="119"/>
      <c r="G66" s="119"/>
      <c r="H66" s="119"/>
    </row>
    <row r="67" spans="1:9" ht="13.5" customHeight="1">
      <c r="A67" s="119"/>
      <c r="B67" s="119"/>
      <c r="C67" s="119"/>
      <c r="D67" s="119"/>
      <c r="E67" s="119"/>
      <c r="F67" s="119"/>
      <c r="G67" s="119"/>
      <c r="H67" s="119"/>
    </row>
    <row r="68" spans="1:9" ht="13.5" customHeight="1">
      <c r="A68" s="119"/>
      <c r="B68" s="119"/>
      <c r="C68" s="119"/>
      <c r="D68" s="119"/>
      <c r="E68" s="119"/>
      <c r="F68" s="119"/>
      <c r="G68" s="119"/>
      <c r="H68" s="119"/>
    </row>
    <row r="69" spans="1:9" ht="13.5" customHeight="1">
      <c r="A69" s="119"/>
      <c r="B69" s="119"/>
      <c r="C69" s="119"/>
      <c r="D69" s="119"/>
      <c r="E69" s="119"/>
      <c r="F69" s="119"/>
      <c r="G69" s="119"/>
      <c r="H69" s="119"/>
    </row>
    <row r="70" spans="1:9" ht="13.5" customHeight="1">
      <c r="A70" s="119"/>
      <c r="B70" s="119"/>
      <c r="C70" s="119"/>
      <c r="D70" s="119"/>
      <c r="E70" s="119"/>
      <c r="F70" s="119"/>
      <c r="G70" s="119"/>
      <c r="H70" s="119"/>
    </row>
    <row r="71" spans="1:9" ht="13.5" customHeight="1">
      <c r="A71" s="119"/>
      <c r="B71" s="119"/>
      <c r="C71" s="119"/>
      <c r="D71" s="119"/>
      <c r="E71" s="119"/>
      <c r="F71" s="119"/>
      <c r="G71" s="119"/>
      <c r="H71" s="119"/>
    </row>
    <row r="72" spans="1:9" ht="13.5" customHeight="1">
      <c r="A72" s="119"/>
      <c r="B72" s="119"/>
      <c r="C72" s="119"/>
      <c r="D72" s="119"/>
      <c r="E72" s="119"/>
      <c r="F72" s="119"/>
      <c r="G72" s="119"/>
      <c r="H72" s="119"/>
    </row>
    <row r="73" spans="1:9" ht="13.5" customHeight="1">
      <c r="A73" s="119"/>
      <c r="B73" s="119"/>
      <c r="C73" s="119"/>
      <c r="D73" s="119"/>
      <c r="E73" s="119"/>
      <c r="F73" s="119"/>
      <c r="G73" s="119"/>
      <c r="H73" s="119"/>
    </row>
    <row r="74" spans="1:9" ht="13.5" customHeight="1">
      <c r="A74" s="119"/>
      <c r="B74" s="119"/>
      <c r="C74" s="119"/>
      <c r="D74" s="119"/>
      <c r="E74" s="119"/>
      <c r="F74" s="119"/>
      <c r="G74" s="119"/>
      <c r="H74" s="119"/>
    </row>
    <row r="75" spans="1:9" ht="13.5" customHeight="1">
      <c r="A75" s="119"/>
      <c r="B75" s="119"/>
      <c r="C75" s="119"/>
      <c r="D75" s="119"/>
      <c r="E75" s="119"/>
      <c r="F75" s="119"/>
      <c r="G75" s="119"/>
      <c r="H75" s="119"/>
    </row>
    <row r="76" spans="1:9" ht="13.5" customHeight="1">
      <c r="A76" s="119"/>
      <c r="B76" s="119"/>
      <c r="C76" s="119"/>
      <c r="D76" s="119"/>
      <c r="E76" s="119"/>
      <c r="F76" s="119"/>
      <c r="G76" s="119"/>
      <c r="H76" s="119"/>
    </row>
    <row r="77" spans="1:9" ht="13.5" customHeight="1">
      <c r="A77" s="119"/>
      <c r="B77" s="119"/>
      <c r="C77" s="119"/>
      <c r="D77" s="119"/>
      <c r="E77" s="119"/>
      <c r="F77" s="119"/>
      <c r="G77" s="119"/>
      <c r="H77" s="119"/>
    </row>
    <row r="78" spans="1:9" ht="13.5" customHeight="1">
      <c r="A78" s="119"/>
      <c r="B78" s="119"/>
      <c r="C78" s="119"/>
      <c r="D78" s="119"/>
      <c r="E78" s="119"/>
      <c r="F78" s="119"/>
      <c r="G78" s="119"/>
      <c r="H78" s="119"/>
    </row>
    <row r="79" spans="1:9" ht="13.5" customHeight="1">
      <c r="A79" s="119"/>
      <c r="B79" s="119"/>
      <c r="C79" s="119"/>
      <c r="D79" s="119"/>
      <c r="E79" s="119"/>
      <c r="F79" s="119"/>
      <c r="G79" s="119"/>
      <c r="H79" s="119"/>
    </row>
    <row r="80" spans="1:9" ht="13.5" customHeight="1">
      <c r="A80" s="119"/>
      <c r="B80" s="119"/>
      <c r="C80" s="119"/>
      <c r="D80" s="119"/>
      <c r="E80" s="119"/>
      <c r="F80" s="119"/>
      <c r="G80" s="119"/>
      <c r="H80" s="119"/>
    </row>
    <row r="81" spans="1:8" ht="13.5" customHeight="1">
      <c r="A81" s="119"/>
      <c r="B81" s="119"/>
      <c r="C81" s="119"/>
      <c r="D81" s="119"/>
      <c r="E81" s="119"/>
      <c r="F81" s="119"/>
      <c r="G81" s="119"/>
      <c r="H81" s="119"/>
    </row>
    <row r="82" spans="1:8" ht="13.5" customHeight="1">
      <c r="A82" s="119"/>
      <c r="B82" s="119"/>
      <c r="C82" s="119"/>
      <c r="D82" s="119"/>
      <c r="E82" s="119"/>
      <c r="F82" s="119"/>
      <c r="G82" s="119"/>
      <c r="H82" s="119"/>
    </row>
    <row r="83" spans="1:8" ht="13.5" customHeight="1">
      <c r="A83" s="119"/>
      <c r="B83" s="119"/>
      <c r="C83" s="119"/>
      <c r="D83" s="119"/>
      <c r="E83" s="119"/>
      <c r="F83" s="119"/>
      <c r="G83" s="119"/>
      <c r="H83" s="119"/>
    </row>
    <row r="84" spans="1:8" ht="13.5" customHeight="1">
      <c r="A84" s="119"/>
      <c r="B84" s="119"/>
      <c r="C84" s="119"/>
      <c r="D84" s="119"/>
      <c r="E84" s="119"/>
      <c r="F84" s="119"/>
      <c r="G84" s="119"/>
      <c r="H84" s="119"/>
    </row>
    <row r="85" spans="1:8" ht="13.5" customHeight="1">
      <c r="A85" s="119"/>
      <c r="B85" s="119"/>
      <c r="C85" s="119"/>
      <c r="D85" s="119"/>
      <c r="E85" s="119"/>
      <c r="F85" s="119"/>
      <c r="G85" s="119"/>
      <c r="H85" s="119"/>
    </row>
    <row r="86" spans="1:8" ht="13.5" customHeight="1">
      <c r="A86" s="119"/>
      <c r="B86" s="119"/>
      <c r="C86" s="119"/>
      <c r="D86" s="119"/>
      <c r="E86" s="119"/>
      <c r="F86" s="119"/>
      <c r="G86" s="119"/>
      <c r="H86" s="119"/>
    </row>
    <row r="87" spans="1:8" ht="13.5" customHeight="1">
      <c r="A87" s="119"/>
      <c r="B87" s="119"/>
      <c r="C87" s="119"/>
      <c r="D87" s="119"/>
      <c r="E87" s="119"/>
      <c r="F87" s="119"/>
      <c r="G87" s="119"/>
      <c r="H87" s="119"/>
    </row>
    <row r="88" spans="1:8" ht="13.5" customHeight="1">
      <c r="A88" s="119"/>
      <c r="B88" s="119"/>
      <c r="C88" s="119"/>
      <c r="D88" s="119"/>
      <c r="E88" s="119"/>
      <c r="F88" s="119"/>
      <c r="G88" s="119"/>
      <c r="H88" s="119"/>
    </row>
    <row r="89" spans="1:8" ht="13.5" customHeight="1">
      <c r="A89" s="119"/>
      <c r="B89" s="119"/>
      <c r="C89" s="119"/>
      <c r="D89" s="119"/>
      <c r="E89" s="119"/>
      <c r="F89" s="119"/>
      <c r="G89" s="119"/>
      <c r="H89" s="119"/>
    </row>
    <row r="90" spans="1:8" ht="13.5" customHeight="1">
      <c r="A90" s="119"/>
      <c r="B90" s="119"/>
      <c r="C90" s="119"/>
      <c r="D90" s="119"/>
      <c r="E90" s="119"/>
      <c r="F90" s="119"/>
      <c r="G90" s="119"/>
      <c r="H90" s="119"/>
    </row>
    <row r="91" spans="1:8" ht="13.5" customHeight="1">
      <c r="A91" s="119"/>
      <c r="B91" s="119"/>
      <c r="C91" s="119"/>
      <c r="D91" s="119"/>
      <c r="E91" s="119"/>
      <c r="F91" s="119"/>
      <c r="G91" s="119"/>
      <c r="H91" s="119"/>
    </row>
    <row r="92" spans="1:8" ht="13.5" customHeight="1">
      <c r="A92" s="119"/>
      <c r="B92" s="119"/>
      <c r="C92" s="119"/>
      <c r="D92" s="119"/>
      <c r="E92" s="119"/>
      <c r="F92" s="119"/>
      <c r="G92" s="119"/>
      <c r="H92" s="119"/>
    </row>
    <row r="93" spans="1:8" ht="13.5" customHeight="1">
      <c r="A93" s="119"/>
      <c r="B93" s="119"/>
      <c r="C93" s="119"/>
      <c r="D93" s="119"/>
      <c r="E93" s="119"/>
      <c r="F93" s="119"/>
      <c r="G93" s="119"/>
      <c r="H93" s="119"/>
    </row>
    <row r="94" spans="1:8" ht="13.5" customHeight="1">
      <c r="A94" s="119"/>
      <c r="B94" s="119"/>
      <c r="C94" s="119"/>
      <c r="D94" s="119"/>
      <c r="E94" s="119"/>
      <c r="F94" s="119"/>
      <c r="G94" s="119"/>
      <c r="H94" s="119"/>
    </row>
    <row r="95" spans="1:8" ht="13.5" customHeight="1">
      <c r="A95" s="119"/>
      <c r="B95" s="119"/>
      <c r="C95" s="119"/>
      <c r="D95" s="119"/>
      <c r="E95" s="119"/>
      <c r="F95" s="119"/>
      <c r="G95" s="119"/>
      <c r="H95" s="119"/>
    </row>
    <row r="96" spans="1:8" ht="13.5" customHeight="1">
      <c r="A96" s="119"/>
      <c r="B96" s="119"/>
      <c r="C96" s="119"/>
      <c r="D96" s="119"/>
      <c r="E96" s="119"/>
      <c r="F96" s="119"/>
      <c r="G96" s="119"/>
      <c r="H96" s="119"/>
    </row>
    <row r="97" spans="1:8" ht="13.5" customHeight="1">
      <c r="A97" s="119"/>
      <c r="B97" s="119"/>
      <c r="C97" s="119"/>
      <c r="D97" s="119"/>
      <c r="E97" s="119"/>
      <c r="F97" s="119"/>
      <c r="G97" s="119"/>
      <c r="H97" s="119"/>
    </row>
    <row r="98" spans="1:8" ht="13.5" customHeight="1">
      <c r="A98" s="119"/>
      <c r="B98" s="119"/>
      <c r="C98" s="119"/>
      <c r="D98" s="119"/>
      <c r="E98" s="119"/>
      <c r="F98" s="119"/>
      <c r="G98" s="119"/>
      <c r="H98" s="119"/>
    </row>
    <row r="99" spans="1:8" ht="13.5" customHeight="1">
      <c r="A99" s="119"/>
      <c r="B99" s="119"/>
      <c r="C99" s="119"/>
      <c r="D99" s="119"/>
      <c r="E99" s="119"/>
      <c r="F99" s="119"/>
      <c r="G99" s="119"/>
      <c r="H99" s="119"/>
    </row>
    <row r="100" spans="1:8" ht="13.5" customHeight="1">
      <c r="A100" s="119"/>
      <c r="B100" s="119"/>
      <c r="C100" s="119"/>
      <c r="D100" s="119"/>
      <c r="E100" s="119"/>
      <c r="F100" s="119"/>
      <c r="G100" s="119"/>
      <c r="H100" s="119"/>
    </row>
    <row r="101" spans="1:8" ht="13.5" customHeight="1">
      <c r="A101" s="119"/>
      <c r="B101" s="119"/>
      <c r="C101" s="119"/>
      <c r="D101" s="119"/>
      <c r="E101" s="119"/>
      <c r="F101" s="119"/>
      <c r="G101" s="119"/>
      <c r="H101" s="119"/>
    </row>
    <row r="102" spans="1:8" ht="13.5" customHeight="1">
      <c r="A102" s="119"/>
      <c r="B102" s="119"/>
      <c r="C102" s="119"/>
      <c r="D102" s="119"/>
      <c r="E102" s="119"/>
      <c r="F102" s="119"/>
      <c r="G102" s="119"/>
      <c r="H102" s="119"/>
    </row>
    <row r="103" spans="1:8" ht="13.5" customHeight="1">
      <c r="A103" s="119"/>
      <c r="B103" s="119"/>
      <c r="C103" s="119"/>
      <c r="D103" s="119"/>
      <c r="E103" s="119"/>
      <c r="F103" s="119"/>
      <c r="G103" s="119"/>
      <c r="H103" s="119"/>
    </row>
    <row r="104" spans="1:8" ht="13.5" customHeight="1">
      <c r="A104" s="119"/>
      <c r="B104" s="119"/>
      <c r="C104" s="119"/>
      <c r="D104" s="119"/>
      <c r="E104" s="119"/>
      <c r="F104" s="119"/>
      <c r="G104" s="119"/>
      <c r="H104" s="119"/>
    </row>
    <row r="105" spans="1:8" ht="13.5" customHeight="1">
      <c r="A105" s="119"/>
      <c r="B105" s="119"/>
      <c r="C105" s="119"/>
      <c r="D105" s="119"/>
      <c r="E105" s="119"/>
      <c r="F105" s="119"/>
      <c r="G105" s="119"/>
      <c r="H105" s="119"/>
    </row>
    <row r="106" spans="1:8" ht="13.5" customHeight="1">
      <c r="A106" s="119"/>
      <c r="B106" s="119"/>
      <c r="C106" s="119"/>
      <c r="D106" s="119"/>
      <c r="E106" s="119"/>
      <c r="F106" s="119"/>
      <c r="G106" s="119"/>
      <c r="H106" s="119"/>
    </row>
    <row r="107" spans="1:8" ht="13.5" customHeight="1">
      <c r="A107" s="119"/>
      <c r="B107" s="119"/>
      <c r="C107" s="119"/>
      <c r="D107" s="119"/>
      <c r="E107" s="119"/>
      <c r="F107" s="119"/>
      <c r="G107" s="119"/>
      <c r="H107" s="119"/>
    </row>
    <row r="108" spans="1:8" ht="13.5" customHeight="1">
      <c r="A108" s="119"/>
      <c r="B108" s="119"/>
      <c r="C108" s="119"/>
      <c r="D108" s="119"/>
      <c r="E108" s="119"/>
      <c r="F108" s="119"/>
      <c r="G108" s="119"/>
      <c r="H108" s="119"/>
    </row>
    <row r="109" spans="1:8" ht="13.5" customHeight="1">
      <c r="A109" s="119"/>
      <c r="B109" s="119"/>
      <c r="C109" s="119"/>
      <c r="D109" s="119"/>
      <c r="E109" s="119"/>
      <c r="F109" s="119"/>
      <c r="G109" s="119"/>
      <c r="H109" s="119"/>
    </row>
    <row r="110" spans="1:8" ht="13.5" customHeight="1">
      <c r="A110" s="119"/>
      <c r="B110" s="119"/>
      <c r="C110" s="119"/>
      <c r="D110" s="119"/>
      <c r="E110" s="119"/>
      <c r="F110" s="119"/>
      <c r="G110" s="119"/>
      <c r="H110" s="119"/>
    </row>
    <row r="111" spans="1:8" ht="13.5" customHeight="1">
      <c r="A111" s="119"/>
      <c r="B111" s="119"/>
      <c r="C111" s="119"/>
      <c r="D111" s="119"/>
      <c r="E111" s="119"/>
      <c r="F111" s="119"/>
      <c r="G111" s="119"/>
      <c r="H111" s="119"/>
    </row>
    <row r="112" spans="1:8" ht="13.5" customHeight="1">
      <c r="A112" s="119"/>
      <c r="B112" s="119"/>
      <c r="C112" s="119"/>
      <c r="D112" s="119"/>
      <c r="E112" s="119"/>
      <c r="F112" s="119"/>
      <c r="G112" s="119"/>
      <c r="H112" s="119"/>
    </row>
    <row r="113" spans="1:8" ht="13.5" customHeight="1">
      <c r="A113" s="119"/>
      <c r="B113" s="119"/>
      <c r="C113" s="119"/>
      <c r="D113" s="119"/>
      <c r="E113" s="119"/>
      <c r="F113" s="119"/>
      <c r="G113" s="119"/>
      <c r="H113" s="119"/>
    </row>
    <row r="114" spans="1:8" ht="13.5" customHeight="1">
      <c r="A114" s="119"/>
      <c r="B114" s="119"/>
      <c r="C114" s="119"/>
      <c r="D114" s="119"/>
      <c r="E114" s="119"/>
      <c r="F114" s="119"/>
      <c r="G114" s="119"/>
      <c r="H114" s="119"/>
    </row>
    <row r="115" spans="1:8" ht="13.5" customHeight="1">
      <c r="A115" s="119"/>
      <c r="B115" s="119"/>
      <c r="C115" s="119"/>
      <c r="D115" s="119"/>
      <c r="E115" s="119"/>
      <c r="F115" s="119"/>
      <c r="G115" s="119"/>
      <c r="H115" s="119"/>
    </row>
    <row r="116" spans="1:8" ht="13.5" customHeight="1">
      <c r="A116" s="119"/>
      <c r="B116" s="119"/>
      <c r="C116" s="119"/>
      <c r="D116" s="119"/>
      <c r="E116" s="119"/>
      <c r="F116" s="119"/>
      <c r="G116" s="119"/>
      <c r="H116" s="119"/>
    </row>
    <row r="117" spans="1:8" ht="13.5" customHeight="1">
      <c r="A117" s="119"/>
      <c r="B117" s="119"/>
      <c r="C117" s="119"/>
      <c r="D117" s="119"/>
      <c r="E117" s="119"/>
      <c r="F117" s="119"/>
      <c r="G117" s="119"/>
      <c r="H117" s="119"/>
    </row>
    <row r="118" spans="1:8" ht="13.5" customHeight="1">
      <c r="A118" s="119"/>
      <c r="B118" s="119"/>
      <c r="C118" s="119"/>
      <c r="D118" s="119"/>
      <c r="E118" s="119"/>
      <c r="F118" s="119"/>
      <c r="G118" s="119"/>
      <c r="H118" s="119"/>
    </row>
    <row r="119" spans="1:8" ht="13.5" customHeight="1">
      <c r="A119" s="119"/>
      <c r="B119" s="119"/>
      <c r="C119" s="119"/>
      <c r="D119" s="119"/>
      <c r="E119" s="119"/>
      <c r="F119" s="119"/>
      <c r="G119" s="119"/>
      <c r="H119" s="119"/>
    </row>
    <row r="120" spans="1:8" ht="13.5" customHeight="1">
      <c r="A120" s="119"/>
      <c r="B120" s="119"/>
      <c r="C120" s="119"/>
      <c r="D120" s="119"/>
      <c r="E120" s="119"/>
      <c r="F120" s="119"/>
      <c r="G120" s="119"/>
      <c r="H120" s="119"/>
    </row>
    <row r="121" spans="1:8" ht="13.5" customHeight="1">
      <c r="A121" s="119"/>
      <c r="B121" s="119"/>
      <c r="C121" s="119"/>
      <c r="D121" s="119"/>
      <c r="E121" s="119"/>
      <c r="F121" s="119"/>
      <c r="G121" s="119"/>
      <c r="H121" s="119"/>
    </row>
    <row r="122" spans="1:8" ht="13.5" customHeight="1">
      <c r="A122" s="119"/>
      <c r="B122" s="119"/>
      <c r="C122" s="119"/>
      <c r="D122" s="119"/>
      <c r="E122" s="119"/>
      <c r="F122" s="119"/>
      <c r="G122" s="119"/>
      <c r="H122" s="119"/>
    </row>
    <row r="123" spans="1:8" ht="13.5" customHeight="1">
      <c r="A123" s="119"/>
      <c r="B123" s="119"/>
      <c r="C123" s="119"/>
      <c r="D123" s="119"/>
      <c r="E123" s="119"/>
      <c r="F123" s="119"/>
      <c r="G123" s="119"/>
      <c r="H123" s="119"/>
    </row>
    <row r="124" spans="1:8" ht="13.5" customHeight="1">
      <c r="A124" s="119"/>
      <c r="B124" s="119"/>
      <c r="C124" s="119"/>
      <c r="D124" s="119"/>
      <c r="E124" s="119"/>
      <c r="F124" s="119"/>
      <c r="G124" s="119"/>
      <c r="H124" s="119"/>
    </row>
    <row r="125" spans="1:8" ht="13.5" customHeight="1">
      <c r="A125" s="119"/>
      <c r="B125" s="119"/>
      <c r="C125" s="119"/>
      <c r="D125" s="119"/>
      <c r="E125" s="119"/>
      <c r="F125" s="119"/>
      <c r="G125" s="119"/>
      <c r="H125" s="119"/>
    </row>
    <row r="126" spans="1:8" ht="13.5" customHeight="1">
      <c r="A126" s="119"/>
      <c r="B126" s="119"/>
      <c r="C126" s="119"/>
      <c r="D126" s="119"/>
      <c r="E126" s="119"/>
      <c r="F126" s="119"/>
      <c r="G126" s="119"/>
      <c r="H126" s="119"/>
    </row>
    <row r="127" spans="1:8" ht="13.5" customHeight="1">
      <c r="A127" s="119"/>
      <c r="B127" s="119"/>
      <c r="C127" s="119"/>
      <c r="D127" s="119"/>
      <c r="E127" s="119"/>
      <c r="F127" s="119"/>
      <c r="G127" s="119"/>
      <c r="H127" s="119"/>
    </row>
    <row r="128" spans="1:8" ht="13.5" customHeight="1">
      <c r="A128" s="119"/>
      <c r="B128" s="119"/>
      <c r="C128" s="119"/>
      <c r="D128" s="119"/>
      <c r="E128" s="119"/>
      <c r="F128" s="119"/>
      <c r="G128" s="119"/>
      <c r="H128" s="119"/>
    </row>
    <row r="129" spans="1:13" ht="13.5" customHeight="1">
      <c r="A129" s="119"/>
      <c r="B129" s="119"/>
      <c r="C129" s="119"/>
      <c r="D129" s="119"/>
      <c r="E129" s="119"/>
      <c r="F129" s="119"/>
      <c r="G129" s="119"/>
      <c r="H129" s="119"/>
    </row>
    <row r="130" spans="1:13" ht="13.5" customHeight="1">
      <c r="A130" s="119"/>
      <c r="B130" s="119"/>
      <c r="C130" s="119"/>
      <c r="D130" s="119"/>
      <c r="E130" s="119"/>
      <c r="F130" s="119"/>
      <c r="G130" s="119"/>
      <c r="H130" s="119"/>
    </row>
    <row r="131" spans="1:13" ht="13.5" customHeight="1">
      <c r="A131" s="119"/>
      <c r="B131" s="119"/>
      <c r="C131" s="119"/>
      <c r="D131" s="119"/>
      <c r="E131" s="119"/>
      <c r="F131" s="119"/>
      <c r="G131" s="119"/>
      <c r="H131" s="119"/>
    </row>
    <row r="132" spans="1:13" ht="13.5" customHeight="1">
      <c r="A132" s="119"/>
      <c r="B132" s="119"/>
      <c r="C132" s="119"/>
      <c r="D132" s="119"/>
      <c r="E132" s="119"/>
      <c r="F132" s="119"/>
      <c r="G132" s="119"/>
      <c r="H132" s="119"/>
    </row>
    <row r="133" spans="1:13" ht="13.5" customHeight="1">
      <c r="A133" s="119"/>
      <c r="B133" s="119"/>
      <c r="C133" s="119"/>
      <c r="D133" s="119"/>
      <c r="E133" s="119"/>
      <c r="F133" s="119"/>
      <c r="G133" s="119"/>
      <c r="H133" s="119"/>
    </row>
    <row r="134" spans="1:13" ht="13.5" customHeight="1">
      <c r="A134" s="119"/>
      <c r="B134" s="119"/>
      <c r="C134" s="119"/>
      <c r="D134" s="119"/>
      <c r="E134" s="119"/>
      <c r="F134" s="119"/>
      <c r="G134" s="119"/>
      <c r="H134" s="119"/>
    </row>
    <row r="135" spans="1:13" ht="13.5" customHeight="1">
      <c r="A135" s="119"/>
      <c r="B135" s="119"/>
      <c r="C135" s="119"/>
      <c r="D135" s="119"/>
      <c r="E135" s="119"/>
      <c r="F135" s="119"/>
      <c r="G135" s="119"/>
      <c r="H135" s="119"/>
    </row>
    <row r="136" spans="1:13" ht="13.5" customHeight="1">
      <c r="A136" s="119"/>
      <c r="B136" s="119"/>
      <c r="C136" s="119"/>
      <c r="D136" s="119"/>
      <c r="E136" s="119"/>
      <c r="F136" s="119"/>
      <c r="G136" s="119"/>
      <c r="H136" s="119"/>
    </row>
    <row r="137" spans="1:13" ht="13.5" customHeight="1">
      <c r="A137" s="119"/>
      <c r="B137" s="119"/>
      <c r="C137" s="119"/>
      <c r="D137" s="119"/>
      <c r="E137" s="119"/>
      <c r="F137" s="119"/>
      <c r="G137" s="119"/>
      <c r="H137" s="119"/>
    </row>
    <row r="138" spans="1:13" ht="13.5" customHeight="1">
      <c r="A138" s="119"/>
      <c r="B138" s="119"/>
      <c r="C138" s="119"/>
      <c r="D138" s="119"/>
      <c r="E138" s="119"/>
      <c r="F138" s="119"/>
      <c r="G138" s="119"/>
      <c r="H138" s="119"/>
    </row>
    <row r="139" spans="1:13" s="119" customFormat="1" ht="13.5" customHeight="1">
      <c r="I139" s="78"/>
      <c r="J139" s="78"/>
      <c r="K139" s="78"/>
      <c r="L139" s="78"/>
      <c r="M139" s="78"/>
    </row>
    <row r="140" spans="1:13" s="119" customFormat="1" ht="13.5" customHeight="1">
      <c r="I140" s="78"/>
      <c r="J140" s="78"/>
      <c r="K140" s="78"/>
      <c r="L140" s="78"/>
      <c r="M140" s="78"/>
    </row>
    <row r="141" spans="1:13" s="119" customFormat="1" ht="13.5" customHeight="1">
      <c r="I141" s="78"/>
      <c r="J141" s="78"/>
      <c r="K141" s="78"/>
      <c r="L141" s="78"/>
      <c r="M141" s="78"/>
    </row>
    <row r="142" spans="1:13" s="119" customFormat="1" ht="13.5" customHeight="1">
      <c r="I142" s="78"/>
      <c r="J142" s="78"/>
      <c r="K142" s="78"/>
      <c r="L142" s="78"/>
      <c r="M142" s="78"/>
    </row>
    <row r="143" spans="1:13" s="119" customFormat="1" ht="13.5" customHeight="1">
      <c r="I143" s="78"/>
      <c r="J143" s="78"/>
      <c r="K143" s="78"/>
      <c r="L143" s="78"/>
      <c r="M143" s="78"/>
    </row>
    <row r="144" spans="1:13" s="119" customFormat="1" ht="13.5" customHeight="1">
      <c r="I144" s="78"/>
      <c r="J144" s="78"/>
      <c r="K144" s="78"/>
      <c r="L144" s="78"/>
      <c r="M144" s="78"/>
    </row>
    <row r="145" spans="9:13" s="119" customFormat="1" ht="13.5" customHeight="1">
      <c r="I145" s="78"/>
      <c r="J145" s="78"/>
      <c r="K145" s="78"/>
      <c r="L145" s="78"/>
      <c r="M145" s="78"/>
    </row>
    <row r="146" spans="9:13" s="119" customFormat="1" ht="13.5" customHeight="1">
      <c r="I146" s="78"/>
      <c r="J146" s="78"/>
      <c r="K146" s="78"/>
      <c r="L146" s="78"/>
      <c r="M146" s="78"/>
    </row>
    <row r="147" spans="9:13" s="119" customFormat="1" ht="13.5" customHeight="1">
      <c r="I147" s="78"/>
      <c r="J147" s="78"/>
      <c r="K147" s="78"/>
      <c r="L147" s="78"/>
      <c r="M147" s="78"/>
    </row>
    <row r="148" spans="9:13" s="119" customFormat="1" ht="13.5" customHeight="1">
      <c r="I148" s="78"/>
      <c r="J148" s="78"/>
      <c r="K148" s="78"/>
      <c r="L148" s="78"/>
      <c r="M148" s="78"/>
    </row>
    <row r="149" spans="9:13" s="119" customFormat="1" ht="13.5" customHeight="1">
      <c r="I149" s="78"/>
      <c r="J149" s="78"/>
      <c r="K149" s="78"/>
      <c r="L149" s="78"/>
      <c r="M149" s="78"/>
    </row>
    <row r="150" spans="9:13" s="119" customFormat="1" ht="13.5" customHeight="1">
      <c r="I150" s="78"/>
      <c r="J150" s="78"/>
      <c r="K150" s="78"/>
      <c r="L150" s="78"/>
      <c r="M150" s="78"/>
    </row>
    <row r="151" spans="9:13" s="119" customFormat="1" ht="13.5" customHeight="1">
      <c r="I151" s="78"/>
      <c r="J151" s="78"/>
      <c r="K151" s="78"/>
      <c r="L151" s="78"/>
      <c r="M151" s="78"/>
    </row>
    <row r="152" spans="9:13" s="119" customFormat="1" ht="13.5" customHeight="1">
      <c r="I152" s="78"/>
      <c r="J152" s="78"/>
      <c r="K152" s="78"/>
      <c r="L152" s="78"/>
      <c r="M152" s="78"/>
    </row>
    <row r="153" spans="9:13" s="119" customFormat="1" ht="13.5" customHeight="1">
      <c r="I153" s="78"/>
      <c r="J153" s="78"/>
      <c r="K153" s="78"/>
      <c r="L153" s="78"/>
      <c r="M153" s="78"/>
    </row>
    <row r="154" spans="9:13" s="119" customFormat="1" ht="13.5" customHeight="1">
      <c r="I154" s="78"/>
      <c r="J154" s="78"/>
      <c r="K154" s="78"/>
      <c r="L154" s="78"/>
      <c r="M154" s="78"/>
    </row>
    <row r="155" spans="9:13" s="119" customFormat="1" ht="13.5" customHeight="1">
      <c r="I155" s="78"/>
      <c r="J155" s="78"/>
      <c r="K155" s="78"/>
      <c r="L155" s="78"/>
      <c r="M155" s="78"/>
    </row>
    <row r="156" spans="9:13" s="119" customFormat="1" ht="13.5" customHeight="1">
      <c r="I156" s="78"/>
      <c r="J156" s="78"/>
      <c r="K156" s="78"/>
      <c r="L156" s="78"/>
      <c r="M156" s="78"/>
    </row>
    <row r="157" spans="9:13" s="119" customFormat="1" ht="13.5" customHeight="1">
      <c r="I157" s="78"/>
      <c r="J157" s="78"/>
      <c r="K157" s="78"/>
      <c r="L157" s="78"/>
      <c r="M157" s="78"/>
    </row>
    <row r="158" spans="9:13" s="119" customFormat="1" ht="13.5" customHeight="1">
      <c r="I158" s="78"/>
      <c r="J158" s="78"/>
      <c r="K158" s="78"/>
      <c r="L158" s="78"/>
      <c r="M158" s="78"/>
    </row>
    <row r="159" spans="9:13" s="119" customFormat="1" ht="13.5" customHeight="1">
      <c r="I159" s="78"/>
      <c r="J159" s="78"/>
      <c r="K159" s="78"/>
      <c r="L159" s="78"/>
      <c r="M159" s="78"/>
    </row>
    <row r="160" spans="9:13" s="119" customFormat="1" ht="13.5" customHeight="1">
      <c r="I160" s="78"/>
      <c r="J160" s="78"/>
      <c r="K160" s="78"/>
      <c r="L160" s="78"/>
      <c r="M160" s="78"/>
    </row>
    <row r="161" spans="9:13" s="119" customFormat="1" ht="13.5" customHeight="1">
      <c r="I161" s="78"/>
      <c r="J161" s="78"/>
      <c r="K161" s="78"/>
      <c r="L161" s="78"/>
      <c r="M161" s="78"/>
    </row>
    <row r="162" spans="9:13" s="119" customFormat="1" ht="13.5" customHeight="1">
      <c r="I162" s="78"/>
      <c r="J162" s="78"/>
      <c r="K162" s="78"/>
      <c r="L162" s="78"/>
      <c r="M162" s="78"/>
    </row>
    <row r="163" spans="9:13" s="119" customFormat="1" ht="13.5" customHeight="1">
      <c r="I163" s="78"/>
      <c r="J163" s="78"/>
      <c r="K163" s="78"/>
      <c r="L163" s="78"/>
      <c r="M163" s="78"/>
    </row>
    <row r="164" spans="9:13" s="119" customFormat="1" ht="13.5" customHeight="1">
      <c r="I164" s="78"/>
      <c r="J164" s="78"/>
      <c r="K164" s="78"/>
      <c r="L164" s="78"/>
      <c r="M164" s="78"/>
    </row>
    <row r="165" spans="9:13" s="119" customFormat="1" ht="13.5" customHeight="1">
      <c r="I165" s="78"/>
      <c r="J165" s="78"/>
      <c r="K165" s="78"/>
      <c r="L165" s="78"/>
      <c r="M165" s="78"/>
    </row>
    <row r="166" spans="9:13" s="119" customFormat="1" ht="13.5" customHeight="1">
      <c r="I166" s="78"/>
      <c r="J166" s="78"/>
      <c r="K166" s="78"/>
      <c r="L166" s="78"/>
      <c r="M166" s="78"/>
    </row>
    <row r="167" spans="9:13" s="119" customFormat="1" ht="13.5" customHeight="1">
      <c r="I167" s="78"/>
      <c r="J167" s="78"/>
      <c r="K167" s="78"/>
      <c r="L167" s="78"/>
      <c r="M167" s="78"/>
    </row>
    <row r="168" spans="9:13" s="119" customFormat="1" ht="13.5" customHeight="1">
      <c r="I168" s="78"/>
      <c r="J168" s="78"/>
      <c r="K168" s="78"/>
      <c r="L168" s="78"/>
      <c r="M168" s="78"/>
    </row>
    <row r="169" spans="9:13" s="119" customFormat="1" ht="13.5" customHeight="1">
      <c r="I169" s="78"/>
      <c r="J169" s="78"/>
      <c r="K169" s="78"/>
      <c r="L169" s="78"/>
      <c r="M169" s="78"/>
    </row>
    <row r="170" spans="9:13" s="119" customFormat="1" ht="13.5" customHeight="1">
      <c r="I170" s="78"/>
      <c r="J170" s="78"/>
      <c r="K170" s="78"/>
      <c r="L170" s="78"/>
      <c r="M170" s="78"/>
    </row>
    <row r="171" spans="9:13" s="119" customFormat="1" ht="13.5" customHeight="1">
      <c r="I171" s="78"/>
      <c r="J171" s="78"/>
      <c r="K171" s="78"/>
      <c r="L171" s="78"/>
      <c r="M171" s="78"/>
    </row>
    <row r="172" spans="9:13" s="119" customFormat="1" ht="13.5" customHeight="1">
      <c r="I172" s="78"/>
      <c r="J172" s="78"/>
      <c r="K172" s="78"/>
      <c r="L172" s="78"/>
      <c r="M172" s="78"/>
    </row>
    <row r="173" spans="9:13" s="119" customFormat="1" ht="13.5" customHeight="1">
      <c r="I173" s="78"/>
      <c r="J173" s="78"/>
      <c r="K173" s="78"/>
      <c r="L173" s="78"/>
      <c r="M173" s="78"/>
    </row>
    <row r="174" spans="9:13" s="119" customFormat="1" ht="13.5" customHeight="1">
      <c r="I174" s="78"/>
      <c r="J174" s="78"/>
      <c r="K174" s="78"/>
      <c r="L174" s="78"/>
      <c r="M174" s="78"/>
    </row>
    <row r="175" spans="9:13" s="119" customFormat="1" ht="13.5" customHeight="1">
      <c r="I175" s="78"/>
      <c r="J175" s="78"/>
      <c r="K175" s="78"/>
      <c r="L175" s="78"/>
      <c r="M175" s="78"/>
    </row>
    <row r="176" spans="9:13" s="119" customFormat="1" ht="13.5" customHeight="1">
      <c r="I176" s="78"/>
      <c r="J176" s="78"/>
      <c r="K176" s="78"/>
      <c r="L176" s="78"/>
      <c r="M176" s="78"/>
    </row>
    <row r="177" spans="9:13" s="119" customFormat="1" ht="13.5" customHeight="1">
      <c r="I177" s="78"/>
      <c r="J177" s="78"/>
      <c r="K177" s="78"/>
      <c r="L177" s="78"/>
      <c r="M177" s="78"/>
    </row>
    <row r="178" spans="9:13" s="119" customFormat="1" ht="13.5" customHeight="1">
      <c r="I178" s="78"/>
      <c r="J178" s="78"/>
      <c r="K178" s="78"/>
      <c r="L178" s="78"/>
      <c r="M178" s="78"/>
    </row>
    <row r="179" spans="9:13" s="119" customFormat="1" ht="13.5" customHeight="1">
      <c r="I179" s="78"/>
      <c r="J179" s="78"/>
      <c r="K179" s="78"/>
      <c r="L179" s="78"/>
      <c r="M179" s="78"/>
    </row>
  </sheetData>
  <customSheetViews>
    <customSheetView guid="{A341D8C9-5CC0-4C53-B3E4-E55891765B05}" scale="70" showPageBreaks="1" showGridLines="0" printArea="1" hiddenRows="1" hiddenColumns="1" view="pageBreakPreview">
      <pane xSplit="2" ySplit="5" topLeftCell="C6" activePane="bottomRight" state="frozen"/>
      <selection pane="bottomRight" activeCell="B38" sqref="B38"/>
      <rowBreaks count="2" manualBreakCount="2">
        <brk id="51" max="16383" man="1"/>
        <brk id="71" max="7" man="1"/>
      </rowBreaks>
      <colBreaks count="1" manualBreakCount="1">
        <brk id="29" max="132" man="1"/>
      </colBreaks>
      <pageMargins left="0.28999999999999998" right="0.31" top="0.4" bottom="0.33" header="0.5" footer="0.38"/>
      <pageSetup paperSize="9" scale="52" orientation="landscape" verticalDpi="0" r:id="rId1"/>
      <headerFooter alignWithMargins="0"/>
    </customSheetView>
  </customSheetViews>
  <phoneticPr fontId="2" type="noConversion"/>
  <pageMargins left="0.27559055118110237" right="0.31496062992125984" top="0.39370078740157483" bottom="0.31496062992125984" header="0.51181102362204722" footer="0.39370078740157483"/>
  <pageSetup paperSize="9" scale="55" orientation="landscape" verticalDpi="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P85"/>
  <sheetViews>
    <sheetView showGridLines="0" view="pageBreakPreview" zoomScale="70" zoomScaleNormal="100" zoomScaleSheetLayoutView="70" workbookViewId="0">
      <pane xSplit="3" ySplit="6" topLeftCell="D7" activePane="bottomRight" state="frozen"/>
      <selection activeCell="B53" sqref="B53"/>
      <selection pane="topRight" activeCell="B53" sqref="B53"/>
      <selection pane="bottomLeft" activeCell="B53" sqref="B53"/>
      <selection pane="bottomRight"/>
    </sheetView>
  </sheetViews>
  <sheetFormatPr baseColWidth="10" defaultRowHeight="12.75"/>
  <cols>
    <col min="1" max="1" width="2.28515625" style="114" customWidth="1"/>
    <col min="2" max="2" width="87.140625" style="114" customWidth="1"/>
    <col min="3" max="3" width="81.7109375" style="114" customWidth="1"/>
    <col min="4" max="4" width="19.5703125" style="114" bestFit="1" customWidth="1"/>
    <col min="5" max="5" width="19.5703125" style="114" customWidth="1"/>
    <col min="6" max="6" width="15" style="114" customWidth="1"/>
    <col min="7" max="7" width="14.140625" style="114" customWidth="1"/>
    <col min="8" max="9" width="14.7109375" style="114" customWidth="1"/>
    <col min="10" max="10" width="15.28515625" style="114" customWidth="1"/>
    <col min="11" max="11" width="13.5703125" style="114" customWidth="1"/>
    <col min="12" max="12" width="2.5703125" style="114" customWidth="1"/>
    <col min="13" max="16" width="11.42578125" style="119"/>
    <col min="17" max="16384" width="11.42578125" style="114"/>
  </cols>
  <sheetData>
    <row r="1" spans="1:16">
      <c r="A1" s="290"/>
      <c r="B1" s="290"/>
      <c r="C1" s="350"/>
      <c r="D1" s="282"/>
      <c r="E1" s="282"/>
      <c r="F1" s="282"/>
      <c r="G1" s="282"/>
      <c r="H1" s="282"/>
      <c r="I1" s="282"/>
      <c r="J1" s="282"/>
      <c r="K1" s="282"/>
      <c r="L1" s="282"/>
    </row>
    <row r="2" spans="1:16" ht="15.75">
      <c r="A2" s="291"/>
      <c r="B2" s="292" t="s">
        <v>522</v>
      </c>
      <c r="C2" s="352" t="s">
        <v>284</v>
      </c>
      <c r="D2" s="282"/>
      <c r="E2" s="282"/>
      <c r="F2" s="282"/>
      <c r="G2" s="282"/>
      <c r="H2" s="282"/>
      <c r="I2" s="282"/>
      <c r="J2" s="282"/>
      <c r="K2" s="282"/>
      <c r="L2" s="282"/>
    </row>
    <row r="3" spans="1:16" ht="39">
      <c r="A3" s="291"/>
      <c r="B3" s="291"/>
      <c r="C3" s="453"/>
      <c r="D3" s="452" t="s">
        <v>496</v>
      </c>
      <c r="E3" s="452" t="s">
        <v>690</v>
      </c>
      <c r="F3" s="452" t="s">
        <v>497</v>
      </c>
      <c r="G3" s="452" t="s">
        <v>519</v>
      </c>
      <c r="H3" s="452" t="s">
        <v>520</v>
      </c>
      <c r="I3" s="452" t="s">
        <v>692</v>
      </c>
      <c r="J3" s="452" t="s">
        <v>521</v>
      </c>
      <c r="K3" s="452" t="s">
        <v>499</v>
      </c>
      <c r="L3" s="282"/>
    </row>
    <row r="4" spans="1:16" ht="3" customHeight="1">
      <c r="A4" s="365"/>
      <c r="B4" s="365"/>
      <c r="C4" s="350"/>
      <c r="D4" s="350"/>
      <c r="E4" s="350"/>
      <c r="F4" s="455"/>
      <c r="G4" s="455"/>
      <c r="H4" s="455"/>
      <c r="I4" s="455"/>
      <c r="J4" s="455"/>
      <c r="K4" s="350"/>
      <c r="L4" s="282"/>
    </row>
    <row r="5" spans="1:16" ht="38.25">
      <c r="A5" s="357"/>
      <c r="B5" s="357" t="s">
        <v>523</v>
      </c>
      <c r="C5" s="454" t="s">
        <v>167</v>
      </c>
      <c r="D5" s="453" t="s">
        <v>318</v>
      </c>
      <c r="E5" s="453" t="s">
        <v>691</v>
      </c>
      <c r="F5" s="453" t="s">
        <v>139</v>
      </c>
      <c r="G5" s="453" t="s">
        <v>329</v>
      </c>
      <c r="H5" s="453" t="s">
        <v>669</v>
      </c>
      <c r="I5" s="453" t="s">
        <v>693</v>
      </c>
      <c r="J5" s="453" t="s">
        <v>330</v>
      </c>
      <c r="K5" s="453" t="s">
        <v>12</v>
      </c>
      <c r="L5" s="282"/>
      <c r="P5" s="114"/>
    </row>
    <row r="6" spans="1:16">
      <c r="A6" s="223"/>
      <c r="B6" s="223"/>
      <c r="C6" s="352"/>
      <c r="D6" s="285"/>
      <c r="E6" s="285"/>
      <c r="F6" s="285"/>
      <c r="G6" s="285"/>
      <c r="H6" s="285"/>
      <c r="I6" s="285"/>
      <c r="J6" s="285"/>
      <c r="K6" s="285"/>
      <c r="L6" s="282"/>
      <c r="P6" s="114"/>
    </row>
    <row r="7" spans="1:16" s="116" customFormat="1" ht="14.1" customHeight="1">
      <c r="A7" s="223"/>
      <c r="B7" s="280" t="s">
        <v>531</v>
      </c>
      <c r="C7" s="375" t="s">
        <v>16</v>
      </c>
      <c r="D7" s="381">
        <v>1000</v>
      </c>
      <c r="E7" s="381"/>
      <c r="F7" s="381">
        <v>1430</v>
      </c>
      <c r="G7" s="381">
        <v>-115.4</v>
      </c>
      <c r="H7" s="381">
        <v>-2005.9</v>
      </c>
      <c r="I7" s="381"/>
      <c r="J7" s="381">
        <v>21659.599999999999</v>
      </c>
      <c r="K7" s="381">
        <v>21968.2</v>
      </c>
      <c r="L7" s="284"/>
      <c r="M7" s="115"/>
      <c r="N7" s="115"/>
      <c r="O7" s="115"/>
    </row>
    <row r="8" spans="1:16" ht="14.1" customHeight="1">
      <c r="A8" s="223"/>
      <c r="B8" s="223"/>
      <c r="C8" s="320"/>
      <c r="D8" s="248"/>
      <c r="E8" s="248"/>
      <c r="F8" s="248"/>
      <c r="G8" s="248"/>
      <c r="H8" s="248"/>
      <c r="I8" s="248"/>
      <c r="J8" s="248"/>
      <c r="K8" s="248"/>
      <c r="L8" s="377"/>
    </row>
    <row r="9" spans="1:16" ht="13.5" hidden="1" customHeight="1">
      <c r="A9" s="223"/>
      <c r="B9" s="223"/>
      <c r="C9" s="320"/>
      <c r="D9" s="248"/>
      <c r="E9" s="248"/>
      <c r="F9" s="248"/>
      <c r="G9" s="248"/>
      <c r="H9" s="248"/>
      <c r="I9" s="248"/>
      <c r="J9" s="248"/>
      <c r="K9" s="377"/>
      <c r="L9" s="282"/>
      <c r="P9" s="114"/>
    </row>
    <row r="10" spans="1:16" ht="13.5" hidden="1" customHeight="1">
      <c r="A10" s="223"/>
      <c r="B10" s="223"/>
      <c r="C10" s="320"/>
      <c r="D10" s="248"/>
      <c r="E10" s="248"/>
      <c r="F10" s="248"/>
      <c r="G10" s="248"/>
      <c r="H10" s="248"/>
      <c r="I10" s="248"/>
      <c r="J10" s="248"/>
      <c r="K10" s="377"/>
      <c r="L10" s="282"/>
      <c r="P10" s="114"/>
    </row>
    <row r="11" spans="1:16" ht="14.1" customHeight="1">
      <c r="A11" s="223"/>
      <c r="B11" s="223"/>
      <c r="C11" s="320"/>
      <c r="D11" s="248"/>
      <c r="E11" s="248"/>
      <c r="F11" s="248"/>
      <c r="G11" s="248"/>
      <c r="H11" s="248"/>
      <c r="I11" s="248"/>
      <c r="J11" s="248"/>
      <c r="K11" s="377"/>
      <c r="L11" s="282"/>
      <c r="P11" s="114"/>
    </row>
    <row r="12" spans="1:16" ht="14.1" customHeight="1">
      <c r="A12" s="223"/>
      <c r="B12" s="367" t="s">
        <v>694</v>
      </c>
      <c r="C12" s="372" t="s">
        <v>694</v>
      </c>
      <c r="D12" s="378"/>
      <c r="E12" s="378"/>
      <c r="F12" s="378"/>
      <c r="G12" s="378"/>
      <c r="H12" s="378"/>
      <c r="I12" s="378"/>
      <c r="J12" s="378"/>
      <c r="K12" s="248"/>
      <c r="L12" s="282"/>
      <c r="P12" s="114"/>
    </row>
    <row r="13" spans="1:16" ht="14.1" customHeight="1">
      <c r="A13" s="223"/>
      <c r="B13" s="173" t="s">
        <v>524</v>
      </c>
      <c r="C13" s="322" t="s">
        <v>225</v>
      </c>
      <c r="D13" s="202"/>
      <c r="E13" s="202"/>
      <c r="F13" s="202"/>
      <c r="G13" s="202"/>
      <c r="H13" s="202"/>
      <c r="I13" s="202"/>
      <c r="J13" s="202">
        <v>2950.3960000000015</v>
      </c>
      <c r="K13" s="202">
        <v>2950.3960000000015</v>
      </c>
      <c r="L13" s="282"/>
      <c r="P13" s="114"/>
    </row>
    <row r="14" spans="1:16" ht="6.75" customHeight="1">
      <c r="A14" s="223"/>
      <c r="B14" s="367"/>
      <c r="C14" s="372"/>
      <c r="D14" s="248"/>
      <c r="E14" s="248"/>
      <c r="F14" s="248"/>
      <c r="G14" s="248"/>
      <c r="H14" s="248"/>
      <c r="I14" s="248"/>
      <c r="J14" s="248"/>
      <c r="K14" s="248"/>
      <c r="L14" s="282"/>
      <c r="P14" s="114"/>
    </row>
    <row r="15" spans="1:16" ht="14.1" customHeight="1">
      <c r="A15" s="223"/>
      <c r="B15" s="292" t="s">
        <v>525</v>
      </c>
      <c r="C15" s="352" t="s">
        <v>275</v>
      </c>
      <c r="D15" s="248"/>
      <c r="E15" s="248"/>
      <c r="F15" s="248"/>
      <c r="G15" s="248"/>
      <c r="H15" s="248"/>
      <c r="I15" s="248"/>
      <c r="J15" s="248"/>
      <c r="K15" s="248"/>
      <c r="L15" s="282"/>
      <c r="P15" s="114"/>
    </row>
    <row r="16" spans="1:16" ht="14.1" customHeight="1">
      <c r="A16" s="223"/>
      <c r="B16" s="173" t="s">
        <v>519</v>
      </c>
      <c r="C16" s="322" t="s">
        <v>107</v>
      </c>
      <c r="D16" s="202"/>
      <c r="E16" s="202"/>
      <c r="F16" s="202"/>
      <c r="G16" s="202">
        <v>-19.406000000000002</v>
      </c>
      <c r="H16" s="202"/>
      <c r="I16" s="202"/>
      <c r="J16" s="202"/>
      <c r="K16" s="202">
        <v>-19.406000000000002</v>
      </c>
      <c r="L16" s="282"/>
      <c r="P16" s="114"/>
    </row>
    <row r="17" spans="1:16" ht="14.1" customHeight="1">
      <c r="A17" s="223"/>
      <c r="B17" s="173" t="s">
        <v>526</v>
      </c>
      <c r="C17" s="322" t="s">
        <v>278</v>
      </c>
      <c r="D17" s="202"/>
      <c r="E17" s="202"/>
      <c r="F17" s="202"/>
      <c r="G17" s="202"/>
      <c r="H17" s="202"/>
      <c r="I17" s="202"/>
      <c r="J17" s="202">
        <v>17.614000000000001</v>
      </c>
      <c r="K17" s="202">
        <v>17.614000000000001</v>
      </c>
      <c r="L17" s="282"/>
      <c r="P17" s="114"/>
    </row>
    <row r="18" spans="1:16" ht="14.1" customHeight="1">
      <c r="A18" s="223"/>
      <c r="B18" s="170" t="s">
        <v>527</v>
      </c>
      <c r="C18" s="324" t="s">
        <v>181</v>
      </c>
      <c r="D18" s="202"/>
      <c r="E18" s="202"/>
      <c r="F18" s="202"/>
      <c r="G18" s="202"/>
      <c r="H18" s="202">
        <v>-118.048</v>
      </c>
      <c r="I18" s="202"/>
      <c r="J18" s="202"/>
      <c r="K18" s="202">
        <v>-118.048</v>
      </c>
      <c r="L18" s="282"/>
      <c r="P18" s="114"/>
    </row>
    <row r="19" spans="1:16" ht="14.1" customHeight="1">
      <c r="A19" s="223"/>
      <c r="B19" s="173" t="s">
        <v>528</v>
      </c>
      <c r="C19" s="322" t="s">
        <v>277</v>
      </c>
      <c r="D19" s="202"/>
      <c r="E19" s="202"/>
      <c r="F19" s="202"/>
      <c r="G19" s="202"/>
      <c r="H19" s="202"/>
      <c r="I19" s="202"/>
      <c r="J19" s="202">
        <v>-28.541</v>
      </c>
      <c r="K19" s="202">
        <v>-28.541</v>
      </c>
      <c r="L19" s="282"/>
      <c r="P19" s="114"/>
    </row>
    <row r="20" spans="1:16" ht="14.1" customHeight="1">
      <c r="A20" s="223"/>
      <c r="B20" s="376" t="s">
        <v>529</v>
      </c>
      <c r="C20" s="375" t="s">
        <v>276</v>
      </c>
      <c r="D20" s="65"/>
      <c r="E20" s="498"/>
      <c r="F20" s="65"/>
      <c r="G20" s="133">
        <v>-19.406000000000002</v>
      </c>
      <c r="H20" s="133">
        <v>-118.048</v>
      </c>
      <c r="I20" s="133"/>
      <c r="J20" s="133">
        <v>-10.927</v>
      </c>
      <c r="K20" s="133">
        <v>-148.381</v>
      </c>
      <c r="L20" s="282"/>
      <c r="P20" s="114"/>
    </row>
    <row r="21" spans="1:16" ht="14.1" customHeight="1">
      <c r="A21" s="223"/>
      <c r="B21" s="173"/>
      <c r="C21" s="322"/>
      <c r="D21" s="378"/>
      <c r="E21" s="378"/>
      <c r="F21" s="378"/>
      <c r="G21" s="378"/>
      <c r="H21" s="378"/>
      <c r="I21" s="378"/>
      <c r="J21" s="378"/>
      <c r="K21" s="378"/>
      <c r="L21" s="282"/>
      <c r="P21" s="114"/>
    </row>
    <row r="22" spans="1:16" s="116" customFormat="1" ht="14.1" customHeight="1">
      <c r="A22" s="223"/>
      <c r="B22" s="280" t="s">
        <v>530</v>
      </c>
      <c r="C22" s="280" t="s">
        <v>42</v>
      </c>
      <c r="D22" s="65"/>
      <c r="E22" s="498"/>
      <c r="F22" s="65"/>
      <c r="G22" s="65">
        <v>-19.406000000000002</v>
      </c>
      <c r="H22" s="65">
        <v>-118.048</v>
      </c>
      <c r="I22" s="65"/>
      <c r="J22" s="133">
        <v>2939.4690000000014</v>
      </c>
      <c r="K22" s="133">
        <v>2802.0150000000017</v>
      </c>
      <c r="L22" s="284"/>
      <c r="M22" s="115"/>
      <c r="N22" s="115"/>
      <c r="O22" s="115"/>
    </row>
    <row r="23" spans="1:16" s="147" customFormat="1" ht="14.1" customHeight="1">
      <c r="A23" s="223"/>
      <c r="B23" s="223"/>
      <c r="C23" s="320"/>
      <c r="D23" s="378"/>
      <c r="E23" s="378"/>
      <c r="F23" s="378"/>
      <c r="G23" s="378"/>
      <c r="H23" s="378"/>
      <c r="I23" s="378"/>
      <c r="J23" s="378"/>
      <c r="K23" s="378"/>
      <c r="L23" s="285"/>
      <c r="M23" s="497"/>
      <c r="N23" s="497"/>
      <c r="O23" s="497"/>
    </row>
    <row r="24" spans="1:16" ht="14.1" customHeight="1">
      <c r="A24" s="223"/>
      <c r="B24" s="173" t="s">
        <v>690</v>
      </c>
      <c r="C24" s="322" t="s">
        <v>691</v>
      </c>
      <c r="D24" s="202"/>
      <c r="E24" s="202">
        <v>-5.3966E-2</v>
      </c>
      <c r="F24" s="202"/>
      <c r="G24" s="202"/>
      <c r="H24" s="202"/>
      <c r="I24" s="202"/>
      <c r="J24" s="202">
        <v>-3.0570340000000003</v>
      </c>
      <c r="K24" s="202">
        <v>-3.1110000000000002</v>
      </c>
      <c r="L24" s="282"/>
      <c r="P24" s="114"/>
    </row>
    <row r="25" spans="1:16" ht="14.1" customHeight="1">
      <c r="A25" s="223"/>
      <c r="B25" s="173" t="s">
        <v>704</v>
      </c>
      <c r="C25" s="322" t="s">
        <v>72</v>
      </c>
      <c r="D25" s="202"/>
      <c r="E25" s="202"/>
      <c r="F25" s="202"/>
      <c r="G25" s="202"/>
      <c r="H25" s="202"/>
      <c r="I25" s="202"/>
      <c r="J25" s="202">
        <v>-1650</v>
      </c>
      <c r="K25" s="202">
        <v>-1650</v>
      </c>
      <c r="L25" s="282"/>
      <c r="P25" s="114"/>
    </row>
    <row r="26" spans="1:16" ht="14.1" customHeight="1">
      <c r="A26" s="223"/>
      <c r="B26" s="173" t="s">
        <v>705</v>
      </c>
      <c r="C26" s="322" t="s">
        <v>702</v>
      </c>
      <c r="D26" s="202"/>
      <c r="E26" s="202"/>
      <c r="F26" s="202"/>
      <c r="G26" s="202"/>
      <c r="H26" s="202"/>
      <c r="I26" s="202">
        <v>7.4889999999999999</v>
      </c>
      <c r="J26" s="202"/>
      <c r="K26" s="202">
        <v>7.4889999999999999</v>
      </c>
      <c r="L26" s="282"/>
      <c r="P26" s="114"/>
    </row>
    <row r="27" spans="1:16" ht="14.1" customHeight="1">
      <c r="A27" s="223"/>
      <c r="B27" s="173" t="s">
        <v>706</v>
      </c>
      <c r="C27" s="322" t="s">
        <v>703</v>
      </c>
      <c r="D27" s="202"/>
      <c r="E27" s="202"/>
      <c r="F27" s="202"/>
      <c r="G27" s="202"/>
      <c r="H27" s="202"/>
      <c r="I27" s="202"/>
      <c r="J27" s="202">
        <v>13.231999999999999</v>
      </c>
      <c r="K27" s="202">
        <v>13.231999999999999</v>
      </c>
      <c r="L27" s="282"/>
      <c r="P27" s="114"/>
    </row>
    <row r="28" spans="1:16" s="116" customFormat="1" ht="13.5" customHeight="1">
      <c r="A28" s="223"/>
      <c r="B28" s="368"/>
      <c r="C28" s="373"/>
      <c r="D28" s="202"/>
      <c r="E28" s="202"/>
      <c r="F28" s="202"/>
      <c r="G28" s="202"/>
      <c r="H28" s="202"/>
      <c r="I28" s="202"/>
      <c r="J28" s="202"/>
      <c r="K28" s="202"/>
      <c r="L28" s="284"/>
      <c r="M28" s="115"/>
      <c r="N28" s="115"/>
      <c r="O28" s="115"/>
    </row>
    <row r="29" spans="1:16" s="116" customFormat="1" ht="14.1" customHeight="1">
      <c r="A29" s="223"/>
      <c r="B29" s="375" t="s">
        <v>696</v>
      </c>
      <c r="C29" s="375" t="s">
        <v>695</v>
      </c>
      <c r="D29" s="65">
        <v>1000</v>
      </c>
      <c r="E29" s="65">
        <v>-5.3966E-2</v>
      </c>
      <c r="F29" s="65">
        <v>1430</v>
      </c>
      <c r="G29" s="65">
        <v>-134.79000000000002</v>
      </c>
      <c r="H29" s="65">
        <v>-2123.9780000000001</v>
      </c>
      <c r="I29" s="65">
        <v>7.4889999999999999</v>
      </c>
      <c r="J29" s="133">
        <v>22959.144966000003</v>
      </c>
      <c r="K29" s="133">
        <v>23137.812000000002</v>
      </c>
      <c r="L29" s="284"/>
      <c r="M29" s="115"/>
      <c r="N29" s="115"/>
      <c r="O29" s="115"/>
    </row>
    <row r="30" spans="1:16" ht="12.75" customHeight="1">
      <c r="A30" s="223"/>
      <c r="B30" s="223"/>
      <c r="C30" s="320"/>
      <c r="D30" s="248"/>
      <c r="E30" s="248"/>
      <c r="F30" s="248"/>
      <c r="G30" s="248"/>
      <c r="H30" s="248"/>
      <c r="I30" s="248"/>
      <c r="J30" s="248"/>
      <c r="K30" s="377"/>
      <c r="L30" s="282"/>
      <c r="P30" s="114"/>
    </row>
    <row r="31" spans="1:16" ht="12.75" customHeight="1">
      <c r="A31" s="369"/>
      <c r="B31" s="369" t="s">
        <v>717</v>
      </c>
      <c r="C31" s="374" t="str">
        <f>B31</f>
        <v>1.1-30.6.2011</v>
      </c>
      <c r="D31" s="378"/>
      <c r="E31" s="378"/>
      <c r="F31" s="378"/>
      <c r="G31" s="378"/>
      <c r="H31" s="378"/>
      <c r="I31" s="378"/>
      <c r="J31" s="378"/>
      <c r="K31" s="248"/>
      <c r="L31" s="282"/>
      <c r="P31" s="114"/>
    </row>
    <row r="32" spans="1:16" ht="12.75" customHeight="1">
      <c r="A32" s="223"/>
      <c r="B32" s="173" t="s">
        <v>524</v>
      </c>
      <c r="C32" s="322" t="s">
        <v>225</v>
      </c>
      <c r="D32" s="202"/>
      <c r="E32" s="202"/>
      <c r="F32" s="202"/>
      <c r="G32" s="202"/>
      <c r="H32" s="202"/>
      <c r="I32" s="202"/>
      <c r="J32" s="202">
        <v>1549.4340000000002</v>
      </c>
      <c r="K32" s="202">
        <v>1549.4340000000002</v>
      </c>
      <c r="L32" s="282"/>
      <c r="P32" s="114"/>
    </row>
    <row r="33" spans="1:16" ht="12.75" customHeight="1">
      <c r="A33" s="223"/>
      <c r="B33" s="367"/>
      <c r="C33" s="372"/>
      <c r="D33" s="378"/>
      <c r="E33" s="378"/>
      <c r="F33" s="378"/>
      <c r="G33" s="378"/>
      <c r="H33" s="378"/>
      <c r="I33" s="378"/>
      <c r="J33" s="378"/>
      <c r="K33" s="378"/>
      <c r="L33" s="282"/>
      <c r="P33" s="114"/>
    </row>
    <row r="34" spans="1:16" ht="12.75" customHeight="1">
      <c r="A34" s="223"/>
      <c r="B34" s="292" t="s">
        <v>525</v>
      </c>
      <c r="C34" s="352" t="s">
        <v>275</v>
      </c>
      <c r="D34" s="378"/>
      <c r="E34" s="378"/>
      <c r="F34" s="378"/>
      <c r="G34" s="378"/>
      <c r="H34" s="378"/>
      <c r="I34" s="378"/>
      <c r="J34" s="378"/>
      <c r="K34" s="378"/>
      <c r="L34" s="282"/>
      <c r="P34" s="114"/>
    </row>
    <row r="35" spans="1:16" ht="12.75" customHeight="1">
      <c r="A35" s="223"/>
      <c r="B35" s="173" t="s">
        <v>519</v>
      </c>
      <c r="C35" s="322" t="s">
        <v>107</v>
      </c>
      <c r="D35" s="202"/>
      <c r="E35" s="202"/>
      <c r="F35" s="202"/>
      <c r="G35" s="202">
        <v>-18.925999999999998</v>
      </c>
      <c r="H35" s="202"/>
      <c r="I35" s="202"/>
      <c r="J35" s="202"/>
      <c r="K35" s="202">
        <v>-18.925999999999998</v>
      </c>
      <c r="L35" s="282"/>
      <c r="P35" s="114"/>
    </row>
    <row r="36" spans="1:16" ht="12.75" customHeight="1">
      <c r="A36" s="223"/>
      <c r="B36" s="173" t="s">
        <v>528</v>
      </c>
      <c r="C36" s="322" t="s">
        <v>277</v>
      </c>
      <c r="D36" s="202"/>
      <c r="E36" s="202"/>
      <c r="F36" s="202"/>
      <c r="G36" s="202"/>
      <c r="H36" s="202"/>
      <c r="I36" s="202"/>
      <c r="J36" s="202">
        <v>-4.5519999999999996</v>
      </c>
      <c r="K36" s="202">
        <v>-4.5519999999999996</v>
      </c>
      <c r="L36" s="282"/>
      <c r="P36" s="114"/>
    </row>
    <row r="37" spans="1:16" ht="12.75" customHeight="1">
      <c r="A37" s="223"/>
      <c r="B37" s="375" t="s">
        <v>529</v>
      </c>
      <c r="C37" s="376" t="s">
        <v>276</v>
      </c>
      <c r="D37" s="65"/>
      <c r="E37" s="498"/>
      <c r="F37" s="65"/>
      <c r="G37" s="133">
        <v>-18.925999999999998</v>
      </c>
      <c r="H37" s="133">
        <v>0</v>
      </c>
      <c r="I37" s="133"/>
      <c r="J37" s="65">
        <v>-4.5589999999999993</v>
      </c>
      <c r="K37" s="65">
        <v>-23.484999999999999</v>
      </c>
      <c r="L37" s="282"/>
      <c r="P37" s="114"/>
    </row>
    <row r="38" spans="1:16" ht="12.75" customHeight="1">
      <c r="A38" s="223"/>
      <c r="B38" s="173"/>
      <c r="C38" s="322"/>
      <c r="D38" s="378"/>
      <c r="E38" s="378"/>
      <c r="F38" s="378"/>
      <c r="G38" s="378"/>
      <c r="H38" s="378"/>
      <c r="I38" s="378"/>
      <c r="J38" s="378"/>
      <c r="K38" s="378"/>
      <c r="L38" s="282"/>
      <c r="P38" s="114"/>
    </row>
    <row r="39" spans="1:16" ht="12.75" customHeight="1">
      <c r="A39" s="223"/>
      <c r="B39" s="375" t="s">
        <v>530</v>
      </c>
      <c r="C39" s="375" t="s">
        <v>42</v>
      </c>
      <c r="D39" s="65"/>
      <c r="E39" s="498"/>
      <c r="F39" s="65"/>
      <c r="G39" s="65">
        <v>-18.925999999999998</v>
      </c>
      <c r="H39" s="65">
        <v>0</v>
      </c>
      <c r="I39" s="65"/>
      <c r="J39" s="65">
        <v>1544.8750000000002</v>
      </c>
      <c r="K39" s="65">
        <v>1525.9490000000003</v>
      </c>
      <c r="L39" s="282"/>
      <c r="P39" s="114"/>
    </row>
    <row r="40" spans="1:16" ht="12.75" customHeight="1">
      <c r="A40" s="223"/>
      <c r="B40" s="368"/>
      <c r="C40" s="373"/>
      <c r="D40" s="302"/>
      <c r="E40" s="302"/>
      <c r="F40" s="302"/>
      <c r="G40" s="302"/>
      <c r="H40" s="302"/>
      <c r="I40" s="302"/>
      <c r="J40" s="302"/>
      <c r="K40" s="302"/>
      <c r="L40" s="282"/>
      <c r="P40" s="114"/>
    </row>
    <row r="41" spans="1:16" ht="12.75" customHeight="1">
      <c r="A41" s="223"/>
      <c r="B41" s="173" t="s">
        <v>690</v>
      </c>
      <c r="C41" s="322" t="s">
        <v>691</v>
      </c>
      <c r="D41" s="202"/>
      <c r="E41" s="202"/>
      <c r="F41" s="202"/>
      <c r="G41" s="202"/>
      <c r="H41" s="202"/>
      <c r="I41" s="202"/>
      <c r="J41" s="202">
        <v>0.154</v>
      </c>
      <c r="K41" s="202">
        <v>0.154</v>
      </c>
      <c r="L41" s="282"/>
      <c r="P41" s="114"/>
    </row>
    <row r="42" spans="1:16" ht="12.75" customHeight="1">
      <c r="A42" s="223"/>
      <c r="B42" s="173" t="s">
        <v>728</v>
      </c>
      <c r="C42" s="322" t="s">
        <v>72</v>
      </c>
      <c r="D42" s="202"/>
      <c r="E42" s="202"/>
      <c r="F42" s="202"/>
      <c r="G42" s="202"/>
      <c r="H42" s="202"/>
      <c r="I42" s="202"/>
      <c r="J42" s="202">
        <v>-2349.875</v>
      </c>
      <c r="K42" s="202">
        <v>-2349.875</v>
      </c>
      <c r="L42" s="282"/>
      <c r="P42" s="114"/>
    </row>
    <row r="43" spans="1:16" ht="12.75" customHeight="1">
      <c r="A43" s="223"/>
      <c r="B43" s="368"/>
      <c r="C43" s="373"/>
      <c r="D43" s="302"/>
      <c r="E43" s="302"/>
      <c r="F43" s="302"/>
      <c r="G43" s="302"/>
      <c r="H43" s="302"/>
      <c r="I43" s="302"/>
      <c r="J43" s="302"/>
      <c r="K43" s="302"/>
      <c r="L43" s="282"/>
      <c r="P43" s="114"/>
    </row>
    <row r="44" spans="1:16" ht="12.75" customHeight="1">
      <c r="A44" s="223"/>
      <c r="B44" s="375" t="s">
        <v>715</v>
      </c>
      <c r="C44" s="375" t="s">
        <v>716</v>
      </c>
      <c r="D44" s="382">
        <v>1000</v>
      </c>
      <c r="E44" s="382">
        <v>-5.3966E-2</v>
      </c>
      <c r="F44" s="382">
        <v>1430</v>
      </c>
      <c r="G44" s="382">
        <v>-153.71600000000001</v>
      </c>
      <c r="H44" s="382">
        <v>-2123.9780000000001</v>
      </c>
      <c r="I44" s="382">
        <v>7.4889999999999999</v>
      </c>
      <c r="J44" s="382">
        <v>22154.298966000002</v>
      </c>
      <c r="K44" s="382">
        <v>22314.002</v>
      </c>
      <c r="L44" s="282"/>
      <c r="P44" s="114"/>
    </row>
    <row r="45" spans="1:16" ht="12.75" customHeight="1">
      <c r="A45" s="223"/>
      <c r="B45" s="223"/>
      <c r="C45" s="320"/>
      <c r="D45" s="248"/>
      <c r="E45" s="248"/>
      <c r="F45" s="248"/>
      <c r="G45" s="248"/>
      <c r="H45" s="248"/>
      <c r="I45" s="248"/>
      <c r="J45" s="378"/>
      <c r="K45" s="378"/>
      <c r="L45" s="282"/>
      <c r="P45" s="114"/>
    </row>
    <row r="46" spans="1:16" ht="21.75" customHeight="1">
      <c r="A46" s="223"/>
      <c r="B46" s="369" t="s">
        <v>718</v>
      </c>
      <c r="C46" s="374" t="s">
        <v>718</v>
      </c>
      <c r="D46" s="378"/>
      <c r="E46" s="378"/>
      <c r="F46" s="378"/>
      <c r="G46" s="378"/>
      <c r="H46" s="378"/>
      <c r="I46" s="378"/>
      <c r="J46" s="378"/>
      <c r="K46" s="378"/>
      <c r="L46" s="282"/>
      <c r="P46" s="114"/>
    </row>
    <row r="47" spans="1:16" s="119" customFormat="1" ht="14.1" customHeight="1">
      <c r="A47" s="223"/>
      <c r="B47" s="173" t="s">
        <v>524</v>
      </c>
      <c r="C47" s="322" t="s">
        <v>225</v>
      </c>
      <c r="D47" s="202"/>
      <c r="E47" s="202"/>
      <c r="F47" s="202"/>
      <c r="G47" s="202"/>
      <c r="H47" s="202"/>
      <c r="I47" s="202"/>
      <c r="J47" s="202">
        <v>751.95999999999924</v>
      </c>
      <c r="K47" s="202">
        <v>751.95999999999924</v>
      </c>
      <c r="L47" s="282"/>
      <c r="P47" s="114"/>
    </row>
    <row r="48" spans="1:16" s="119" customFormat="1">
      <c r="A48" s="223"/>
      <c r="B48" s="367"/>
      <c r="C48" s="372"/>
      <c r="D48" s="378"/>
      <c r="E48" s="378"/>
      <c r="F48" s="378"/>
      <c r="G48" s="378"/>
      <c r="H48" s="378"/>
      <c r="I48" s="378"/>
      <c r="J48" s="378"/>
      <c r="K48" s="378"/>
      <c r="L48" s="282"/>
      <c r="P48" s="114"/>
    </row>
    <row r="49" spans="1:16" s="119" customFormat="1" ht="14.1" customHeight="1">
      <c r="A49" s="223"/>
      <c r="B49" s="292" t="s">
        <v>525</v>
      </c>
      <c r="C49" s="352" t="s">
        <v>275</v>
      </c>
      <c r="D49" s="378"/>
      <c r="E49" s="378"/>
      <c r="F49" s="378"/>
      <c r="G49" s="378"/>
      <c r="H49" s="378"/>
      <c r="I49" s="378"/>
      <c r="J49" s="378"/>
      <c r="K49" s="378"/>
      <c r="L49" s="282"/>
      <c r="P49" s="114"/>
    </row>
    <row r="50" spans="1:16" s="119" customFormat="1" ht="14.1" customHeight="1">
      <c r="A50" s="223"/>
      <c r="B50" s="173" t="s">
        <v>519</v>
      </c>
      <c r="C50" s="322" t="s">
        <v>107</v>
      </c>
      <c r="D50" s="379"/>
      <c r="E50" s="379"/>
      <c r="F50" s="379"/>
      <c r="G50" s="379">
        <v>7.742</v>
      </c>
      <c r="H50" s="379"/>
      <c r="I50" s="379"/>
      <c r="J50" s="379"/>
      <c r="K50" s="379">
        <v>7.742</v>
      </c>
      <c r="L50" s="282"/>
      <c r="P50" s="114"/>
    </row>
    <row r="51" spans="1:16" s="119" customFormat="1" ht="14.1" customHeight="1">
      <c r="A51" s="223"/>
      <c r="B51" s="173" t="s">
        <v>526</v>
      </c>
      <c r="C51" s="322" t="s">
        <v>278</v>
      </c>
      <c r="D51" s="378"/>
      <c r="E51" s="378"/>
      <c r="F51" s="378"/>
      <c r="G51" s="378"/>
      <c r="H51" s="378"/>
      <c r="I51" s="378"/>
      <c r="J51" s="379">
        <v>26.253</v>
      </c>
      <c r="K51" s="379">
        <v>26.253</v>
      </c>
      <c r="L51" s="282"/>
      <c r="P51" s="114"/>
    </row>
    <row r="52" spans="1:16" s="119" customFormat="1" ht="14.1" customHeight="1">
      <c r="A52" s="223"/>
      <c r="B52" s="170" t="s">
        <v>527</v>
      </c>
      <c r="C52" s="324" t="s">
        <v>181</v>
      </c>
      <c r="D52" s="287"/>
      <c r="E52" s="287"/>
      <c r="F52" s="287"/>
      <c r="G52" s="287"/>
      <c r="H52" s="380">
        <v>4.8449999999999998</v>
      </c>
      <c r="I52" s="379"/>
      <c r="J52" s="379"/>
      <c r="K52" s="379">
        <v>4.8449999999999998</v>
      </c>
      <c r="L52" s="282"/>
      <c r="P52" s="114"/>
    </row>
    <row r="53" spans="1:16" s="119" customFormat="1" ht="14.1" customHeight="1">
      <c r="A53" s="223"/>
      <c r="B53" s="173" t="s">
        <v>528</v>
      </c>
      <c r="C53" s="322" t="s">
        <v>277</v>
      </c>
      <c r="D53" s="378"/>
      <c r="E53" s="378"/>
      <c r="F53" s="378"/>
      <c r="G53" s="378"/>
      <c r="H53" s="378"/>
      <c r="I53" s="378"/>
      <c r="J53" s="379">
        <v>-23.588000000000001</v>
      </c>
      <c r="K53" s="379">
        <v>-23.588000000000001</v>
      </c>
      <c r="L53" s="282"/>
      <c r="P53" s="114"/>
    </row>
    <row r="54" spans="1:16" s="119" customFormat="1" ht="14.1" customHeight="1">
      <c r="A54" s="223"/>
      <c r="B54" s="375" t="s">
        <v>529</v>
      </c>
      <c r="C54" s="375" t="s">
        <v>276</v>
      </c>
      <c r="D54" s="382"/>
      <c r="E54" s="382"/>
      <c r="F54" s="382"/>
      <c r="G54" s="382">
        <v>7.742</v>
      </c>
      <c r="H54" s="382">
        <v>4.8449999999999998</v>
      </c>
      <c r="I54" s="382"/>
      <c r="J54" s="382">
        <v>2.6649999999999991</v>
      </c>
      <c r="K54" s="382">
        <v>15.251999999999995</v>
      </c>
      <c r="L54" s="282"/>
      <c r="P54" s="114"/>
    </row>
    <row r="55" spans="1:16" s="119" customFormat="1" ht="14.1" customHeight="1">
      <c r="A55" s="223"/>
      <c r="B55" s="173"/>
      <c r="C55" s="322"/>
      <c r="D55" s="378"/>
      <c r="E55" s="378"/>
      <c r="F55" s="378"/>
      <c r="G55" s="378"/>
      <c r="H55" s="378"/>
      <c r="I55" s="378"/>
      <c r="J55" s="378"/>
      <c r="K55" s="378"/>
      <c r="L55" s="282"/>
      <c r="P55" s="114"/>
    </row>
    <row r="56" spans="1:16" s="119" customFormat="1">
      <c r="A56" s="223"/>
      <c r="B56" s="375" t="s">
        <v>530</v>
      </c>
      <c r="C56" s="375" t="s">
        <v>42</v>
      </c>
      <c r="D56" s="382"/>
      <c r="E56" s="382"/>
      <c r="F56" s="382"/>
      <c r="G56" s="382">
        <v>7.742</v>
      </c>
      <c r="H56" s="382">
        <v>4.8449999999999998</v>
      </c>
      <c r="I56" s="382"/>
      <c r="J56" s="382">
        <v>754.6249999999992</v>
      </c>
      <c r="K56" s="382">
        <v>767.21199999999919</v>
      </c>
      <c r="L56" s="282"/>
      <c r="P56" s="114"/>
    </row>
    <row r="57" spans="1:16" s="119" customFormat="1">
      <c r="A57" s="223"/>
      <c r="B57" s="368"/>
      <c r="C57" s="373"/>
      <c r="D57" s="302"/>
      <c r="E57" s="302"/>
      <c r="F57" s="302"/>
      <c r="G57" s="302"/>
      <c r="H57" s="302"/>
      <c r="I57" s="302"/>
      <c r="J57" s="302"/>
      <c r="K57" s="302"/>
      <c r="L57" s="282"/>
      <c r="P57" s="114"/>
    </row>
    <row r="58" spans="1:16" s="119" customFormat="1">
      <c r="A58" s="223"/>
      <c r="B58" s="173" t="s">
        <v>728</v>
      </c>
      <c r="C58" s="322" t="s">
        <v>72</v>
      </c>
      <c r="D58" s="202"/>
      <c r="E58" s="202"/>
      <c r="F58" s="202"/>
      <c r="G58" s="202"/>
      <c r="H58" s="202"/>
      <c r="I58" s="202"/>
      <c r="J58" s="202">
        <v>-1650</v>
      </c>
      <c r="K58" s="202">
        <v>-1650</v>
      </c>
      <c r="L58" s="282"/>
      <c r="P58" s="114"/>
    </row>
    <row r="59" spans="1:16" s="119" customFormat="1">
      <c r="A59" s="223"/>
      <c r="B59" s="368"/>
      <c r="C59" s="373"/>
      <c r="D59" s="302"/>
      <c r="E59" s="302"/>
      <c r="F59" s="302"/>
      <c r="G59" s="302"/>
      <c r="H59" s="302"/>
      <c r="I59" s="302"/>
      <c r="J59" s="302"/>
      <c r="K59" s="302"/>
      <c r="L59" s="282"/>
      <c r="P59" s="114"/>
    </row>
    <row r="60" spans="1:16" s="116" customFormat="1" ht="14.1" customHeight="1">
      <c r="A60" s="223"/>
      <c r="B60" s="375" t="s">
        <v>719</v>
      </c>
      <c r="C60" s="375" t="s">
        <v>298</v>
      </c>
      <c r="D60" s="382">
        <v>1000</v>
      </c>
      <c r="E60" s="382"/>
      <c r="F60" s="382">
        <v>1430</v>
      </c>
      <c r="G60" s="382">
        <v>-107.64200000000001</v>
      </c>
      <c r="H60" s="382">
        <v>-2001.085</v>
      </c>
      <c r="I60" s="382"/>
      <c r="J60" s="382">
        <v>20764.225999999999</v>
      </c>
      <c r="K60" s="382">
        <v>21085.398999999998</v>
      </c>
      <c r="L60" s="284"/>
      <c r="M60" s="115"/>
      <c r="N60" s="115"/>
      <c r="O60" s="115"/>
    </row>
    <row r="61" spans="1:16" ht="14.1" customHeight="1">
      <c r="A61" s="290"/>
      <c r="B61" s="290"/>
      <c r="C61" s="320"/>
      <c r="D61" s="248"/>
      <c r="E61" s="248"/>
      <c r="F61" s="248"/>
      <c r="G61" s="248"/>
      <c r="H61" s="248"/>
      <c r="I61" s="248"/>
      <c r="J61" s="248"/>
      <c r="K61" s="377"/>
      <c r="L61" s="282"/>
      <c r="P61" s="114"/>
    </row>
    <row r="62" spans="1:16" s="119" customFormat="1" ht="14.1" customHeight="1"/>
    <row r="63" spans="1:16" ht="14.1" customHeight="1"/>
    <row r="64" spans="1:16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</sheetData>
  <pageMargins left="0.78740157499999996" right="0.78740157499999996" top="0.984251969" bottom="0.984251969" header="0.5" footer="0.5"/>
  <pageSetup paperSize="9" scale="43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1" enableFormatConditionsCalculation="0">
    <tabColor indexed="44"/>
    <pageSetUpPr fitToPage="1"/>
  </sheetPr>
  <dimension ref="A1:J134"/>
  <sheetViews>
    <sheetView view="pageBreakPreview" zoomScale="70" zoomScaleNormal="100" zoomScaleSheetLayoutView="70" workbookViewId="0"/>
  </sheetViews>
  <sheetFormatPr baseColWidth="10" defaultColWidth="11.42578125" defaultRowHeight="12.75"/>
  <cols>
    <col min="1" max="1" width="2.28515625" customWidth="1"/>
    <col min="2" max="2" width="58.85546875" customWidth="1"/>
    <col min="3" max="3" width="68.85546875" customWidth="1"/>
    <col min="4" max="4" width="14.85546875" bestFit="1" customWidth="1"/>
    <col min="5" max="5" width="15.28515625" bestFit="1" customWidth="1"/>
    <col min="6" max="6" width="15.7109375" bestFit="1" customWidth="1"/>
    <col min="7" max="7" width="2.28515625" customWidth="1"/>
    <col min="8" max="8" width="9.85546875" style="21" bestFit="1" customWidth="1"/>
  </cols>
  <sheetData>
    <row r="1" spans="1:10">
      <c r="A1" s="394"/>
      <c r="B1" s="394"/>
      <c r="C1" s="387"/>
      <c r="D1" s="383"/>
      <c r="E1" s="383"/>
      <c r="F1" s="383"/>
      <c r="G1" s="383"/>
      <c r="H1" s="12"/>
      <c r="I1" s="12"/>
      <c r="J1" s="12"/>
    </row>
    <row r="2" spans="1:10">
      <c r="A2" s="394"/>
      <c r="B2" s="292" t="s">
        <v>532</v>
      </c>
      <c r="C2" s="352" t="s">
        <v>285</v>
      </c>
      <c r="D2" s="383"/>
      <c r="E2" s="383"/>
      <c r="F2" s="383"/>
      <c r="G2" s="383"/>
      <c r="H2" s="12"/>
      <c r="I2" s="12"/>
      <c r="J2" s="12"/>
    </row>
    <row r="3" spans="1:10">
      <c r="A3" s="394"/>
      <c r="B3" s="394"/>
      <c r="C3" s="387"/>
      <c r="D3" s="383"/>
      <c r="E3" s="383"/>
      <c r="F3" s="383"/>
      <c r="G3" s="383"/>
      <c r="H3" s="12"/>
      <c r="I3" s="12"/>
      <c r="J3" s="12"/>
    </row>
    <row r="4" spans="1:10">
      <c r="A4" s="394"/>
      <c r="B4" s="394"/>
      <c r="C4" s="387"/>
      <c r="D4" s="193"/>
      <c r="E4" s="193"/>
      <c r="F4" s="401"/>
      <c r="G4" s="383"/>
      <c r="H4" s="39"/>
      <c r="I4" s="36"/>
      <c r="J4" s="36"/>
    </row>
    <row r="5" spans="1:10">
      <c r="A5" s="394"/>
      <c r="B5" s="395" t="s">
        <v>334</v>
      </c>
      <c r="C5" s="388" t="s">
        <v>167</v>
      </c>
      <c r="D5" s="197" t="s">
        <v>708</v>
      </c>
      <c r="E5" s="197" t="s">
        <v>294</v>
      </c>
      <c r="F5" s="197" t="str">
        <f>'1. Result performance Group'!I3</f>
        <v>1.1.-31.12.2010</v>
      </c>
      <c r="G5" s="383"/>
      <c r="H5" s="150"/>
      <c r="I5" s="151"/>
      <c r="J5" s="151"/>
    </row>
    <row r="6" spans="1:10" ht="14.1" customHeight="1">
      <c r="A6" s="394"/>
      <c r="B6" s="394"/>
      <c r="C6" s="387"/>
      <c r="D6" s="383"/>
      <c r="E6" s="383"/>
      <c r="F6" s="383"/>
      <c r="G6" s="383"/>
      <c r="H6" s="12"/>
      <c r="I6" s="12"/>
      <c r="J6" s="12"/>
    </row>
    <row r="7" spans="1:10" ht="14.1" customHeight="1">
      <c r="A7" s="394"/>
      <c r="B7" s="211" t="s">
        <v>533</v>
      </c>
      <c r="C7" s="316" t="s">
        <v>31</v>
      </c>
      <c r="D7" s="236"/>
      <c r="E7" s="236"/>
      <c r="F7" s="236"/>
      <c r="G7" s="383"/>
      <c r="H7" s="12"/>
      <c r="I7" s="12"/>
      <c r="J7" s="12"/>
    </row>
    <row r="8" spans="1:10" ht="14.1" customHeight="1">
      <c r="A8" s="394"/>
      <c r="B8" s="218" t="s">
        <v>534</v>
      </c>
      <c r="C8" s="331" t="s">
        <v>32</v>
      </c>
      <c r="D8" s="202">
        <v>11020.468932139</v>
      </c>
      <c r="E8" s="202">
        <v>10398.955</v>
      </c>
      <c r="F8" s="245">
        <v>20023.853703166002</v>
      </c>
      <c r="G8" s="402"/>
      <c r="H8" s="102"/>
      <c r="I8" s="19"/>
      <c r="J8" s="32"/>
    </row>
    <row r="9" spans="1:10" ht="14.1" customHeight="1">
      <c r="A9" s="394"/>
      <c r="B9" s="219" t="s">
        <v>535</v>
      </c>
      <c r="C9" s="326" t="s">
        <v>33</v>
      </c>
      <c r="D9" s="205">
        <v>-6825.0950422429996</v>
      </c>
      <c r="E9" s="205">
        <v>-5953.3959999999997</v>
      </c>
      <c r="F9" s="246">
        <v>-12970.215305731001</v>
      </c>
      <c r="G9" s="402"/>
      <c r="H9" s="102"/>
      <c r="I9" s="19"/>
      <c r="J9" s="32"/>
    </row>
    <row r="10" spans="1:10" ht="14.1" customHeight="1">
      <c r="A10" s="394"/>
      <c r="B10" s="170" t="s">
        <v>536</v>
      </c>
      <c r="C10" s="324" t="s">
        <v>34</v>
      </c>
      <c r="D10" s="205">
        <v>-1795.7391437939996</v>
      </c>
      <c r="E10" s="205">
        <v>-1893.174</v>
      </c>
      <c r="F10" s="205">
        <v>-3936.9699470300002</v>
      </c>
      <c r="G10" s="402"/>
      <c r="H10" s="102"/>
      <c r="I10" s="19"/>
      <c r="J10" s="32"/>
    </row>
    <row r="11" spans="1:10" ht="14.1" customHeight="1">
      <c r="A11" s="394"/>
      <c r="B11" s="170" t="s">
        <v>537</v>
      </c>
      <c r="C11" s="324" t="s">
        <v>266</v>
      </c>
      <c r="D11" s="205">
        <v>-2088.1990000000001</v>
      </c>
      <c r="E11" s="205">
        <v>-1954.088</v>
      </c>
      <c r="F11" s="205">
        <v>-2255.9360000000001</v>
      </c>
      <c r="G11" s="402"/>
      <c r="H11" s="102"/>
      <c r="I11" s="19"/>
      <c r="J11" s="32"/>
    </row>
    <row r="12" spans="1:10" ht="6.95" customHeight="1">
      <c r="A12" s="394"/>
      <c r="B12" s="223"/>
      <c r="C12" s="320"/>
      <c r="D12" s="248"/>
      <c r="E12" s="248"/>
      <c r="F12" s="248"/>
      <c r="G12" s="402"/>
      <c r="H12" s="102"/>
      <c r="I12" s="19"/>
      <c r="J12" s="32"/>
    </row>
    <row r="13" spans="1:10" ht="14.1" customHeight="1">
      <c r="A13" s="396"/>
      <c r="B13" s="397" t="s">
        <v>538</v>
      </c>
      <c r="C13" s="390" t="s">
        <v>267</v>
      </c>
      <c r="D13" s="248"/>
      <c r="E13" s="248"/>
      <c r="F13" s="248"/>
      <c r="G13" s="403"/>
      <c r="H13" s="102"/>
      <c r="I13" s="19"/>
      <c r="J13" s="32"/>
    </row>
    <row r="14" spans="1:10" ht="14.1" customHeight="1">
      <c r="A14" s="396"/>
      <c r="B14" s="173" t="s">
        <v>539</v>
      </c>
      <c r="C14" s="322" t="s">
        <v>186</v>
      </c>
      <c r="D14" s="202">
        <v>55.399730994000045</v>
      </c>
      <c r="E14" s="202">
        <v>3314.529</v>
      </c>
      <c r="F14" s="202">
        <v>-468.17710940800004</v>
      </c>
      <c r="G14" s="403"/>
      <c r="H14" s="102"/>
      <c r="I14" s="19"/>
      <c r="J14" s="32"/>
    </row>
    <row r="15" spans="1:10" ht="14.1" customHeight="1">
      <c r="A15" s="394"/>
      <c r="B15" s="170" t="s">
        <v>540</v>
      </c>
      <c r="C15" s="324" t="s">
        <v>35</v>
      </c>
      <c r="D15" s="205">
        <v>598.85285219200011</v>
      </c>
      <c r="E15" s="205">
        <v>-1610.0440000000001</v>
      </c>
      <c r="F15" s="205">
        <v>3929.830717626</v>
      </c>
      <c r="G15" s="402"/>
      <c r="H15" s="102"/>
      <c r="I15" s="19"/>
      <c r="J15" s="32"/>
    </row>
    <row r="16" spans="1:10" ht="14.1" customHeight="1">
      <c r="A16" s="394"/>
      <c r="B16" s="170" t="s">
        <v>541</v>
      </c>
      <c r="C16" s="324" t="s">
        <v>64</v>
      </c>
      <c r="D16" s="205">
        <v>643.97322378000001</v>
      </c>
      <c r="E16" s="205">
        <v>173.81299999999999</v>
      </c>
      <c r="F16" s="205">
        <v>416.58016168</v>
      </c>
      <c r="G16" s="402"/>
      <c r="H16" s="102"/>
      <c r="I16" s="19"/>
      <c r="J16" s="32"/>
    </row>
    <row r="17" spans="1:10" ht="14.1" customHeight="1">
      <c r="A17" s="394"/>
      <c r="B17" s="170" t="s">
        <v>542</v>
      </c>
      <c r="C17" s="324" t="s">
        <v>65</v>
      </c>
      <c r="D17" s="205">
        <v>114.994</v>
      </c>
      <c r="E17" s="205">
        <v>-77.835999999999999</v>
      </c>
      <c r="F17" s="205">
        <v>-128.75</v>
      </c>
      <c r="G17" s="402"/>
      <c r="H17" s="102"/>
      <c r="I17" s="19"/>
      <c r="J17" s="32"/>
    </row>
    <row r="18" spans="1:10" ht="6.95" customHeight="1">
      <c r="A18" s="394"/>
      <c r="B18" s="223"/>
      <c r="C18" s="320"/>
      <c r="D18" s="248"/>
      <c r="E18" s="248"/>
      <c r="F18" s="248"/>
      <c r="G18" s="402"/>
      <c r="H18" s="102"/>
      <c r="I18" s="19"/>
      <c r="J18" s="32"/>
    </row>
    <row r="19" spans="1:10" ht="14.1" customHeight="1">
      <c r="A19" s="394"/>
      <c r="B19" s="173" t="s">
        <v>543</v>
      </c>
      <c r="C19" s="322" t="s">
        <v>66</v>
      </c>
      <c r="D19" s="202">
        <v>89.987490601000019</v>
      </c>
      <c r="E19" s="202">
        <v>1293.2829999999999</v>
      </c>
      <c r="F19" s="202">
        <v>149.40667865500006</v>
      </c>
      <c r="G19" s="402"/>
      <c r="H19" s="102"/>
      <c r="I19" s="19"/>
      <c r="J19" s="32"/>
    </row>
    <row r="20" spans="1:10" ht="14.1" customHeight="1">
      <c r="A20" s="394"/>
      <c r="B20" s="173" t="s">
        <v>544</v>
      </c>
      <c r="C20" s="322" t="s">
        <v>268</v>
      </c>
      <c r="D20" s="202">
        <v>29.389999999999997</v>
      </c>
      <c r="E20" s="202">
        <v>106.032</v>
      </c>
      <c r="F20" s="202">
        <v>39.967681639999995</v>
      </c>
      <c r="G20" s="402"/>
      <c r="H20" s="102"/>
      <c r="I20" s="19"/>
      <c r="J20" s="32"/>
    </row>
    <row r="21" spans="1:10" ht="14.1" customHeight="1">
      <c r="A21" s="394"/>
      <c r="B21" s="170" t="s">
        <v>545</v>
      </c>
      <c r="C21" s="324" t="s">
        <v>68</v>
      </c>
      <c r="D21" s="205">
        <v>340.99773496199998</v>
      </c>
      <c r="E21" s="205">
        <v>339.48599999999999</v>
      </c>
      <c r="F21" s="205">
        <v>608.88150518099985</v>
      </c>
      <c r="G21" s="402"/>
      <c r="H21" s="102"/>
      <c r="I21" s="19"/>
      <c r="J21" s="32"/>
    </row>
    <row r="22" spans="1:10" ht="14.1" customHeight="1">
      <c r="A22" s="396"/>
      <c r="B22" s="170" t="s">
        <v>546</v>
      </c>
      <c r="C22" s="324" t="s">
        <v>69</v>
      </c>
      <c r="D22" s="205">
        <v>-384.50478508399999</v>
      </c>
      <c r="E22" s="205">
        <v>-331.68599999999998</v>
      </c>
      <c r="F22" s="205">
        <v>-1155.206194742</v>
      </c>
      <c r="G22" s="403"/>
      <c r="H22" s="102"/>
      <c r="I22" s="19"/>
      <c r="J22" s="32"/>
    </row>
    <row r="23" spans="1:10" ht="7.5" customHeight="1">
      <c r="A23" s="396"/>
      <c r="B23" s="223"/>
      <c r="C23" s="320"/>
      <c r="D23" s="248"/>
      <c r="E23" s="248"/>
      <c r="F23" s="248"/>
      <c r="G23" s="403"/>
      <c r="H23" s="102"/>
      <c r="I23" s="19"/>
      <c r="J23" s="32"/>
    </row>
    <row r="24" spans="1:10" s="17" customFormat="1" ht="14.1" customHeight="1">
      <c r="A24" s="396"/>
      <c r="B24" s="399" t="s">
        <v>547</v>
      </c>
      <c r="C24" s="399" t="s">
        <v>70</v>
      </c>
      <c r="D24" s="364">
        <v>1800.5259935470003</v>
      </c>
      <c r="E24" s="364">
        <v>3805.873</v>
      </c>
      <c r="F24" s="364">
        <v>4253.2658910370001</v>
      </c>
      <c r="G24" s="403"/>
      <c r="H24" s="103"/>
      <c r="I24" s="81"/>
      <c r="J24" s="37"/>
    </row>
    <row r="25" spans="1:10" ht="14.1" customHeight="1">
      <c r="A25" s="394"/>
      <c r="B25" s="223"/>
      <c r="C25" s="320"/>
      <c r="D25" s="404"/>
      <c r="E25" s="404"/>
      <c r="F25" s="404"/>
      <c r="G25" s="402"/>
      <c r="H25" s="102"/>
      <c r="I25" s="19"/>
      <c r="J25" s="32"/>
    </row>
    <row r="26" spans="1:10" ht="14.1" customHeight="1">
      <c r="A26" s="394"/>
      <c r="B26" s="294" t="s">
        <v>548</v>
      </c>
      <c r="C26" s="353" t="s">
        <v>71</v>
      </c>
      <c r="D26" s="248"/>
      <c r="E26" s="248"/>
      <c r="F26" s="248"/>
      <c r="G26" s="402"/>
      <c r="H26" s="102"/>
      <c r="I26" s="19"/>
      <c r="J26" s="32"/>
    </row>
    <row r="27" spans="1:10" ht="14.1" customHeight="1">
      <c r="A27" s="394"/>
      <c r="B27" s="173" t="s">
        <v>551</v>
      </c>
      <c r="C27" s="322" t="s">
        <v>140</v>
      </c>
      <c r="D27" s="202">
        <v>-4.8999999999999995</v>
      </c>
      <c r="E27" s="202">
        <v>-2689.3710000000001</v>
      </c>
      <c r="F27" s="202">
        <v>-2702.0259999999998</v>
      </c>
      <c r="G27" s="402"/>
      <c r="H27" s="102"/>
      <c r="I27" s="19"/>
      <c r="J27" s="32"/>
    </row>
    <row r="28" spans="1:10" ht="14.1" hidden="1" customHeight="1">
      <c r="A28" s="394"/>
      <c r="B28" s="170"/>
      <c r="C28" s="324" t="s">
        <v>27</v>
      </c>
      <c r="D28" s="205"/>
      <c r="E28" s="205"/>
      <c r="F28" s="205"/>
      <c r="G28" s="402"/>
      <c r="H28" s="102"/>
      <c r="I28" s="19"/>
      <c r="J28" s="32"/>
    </row>
    <row r="29" spans="1:10" ht="14.1" customHeight="1">
      <c r="A29" s="394"/>
      <c r="B29" s="170" t="s">
        <v>707</v>
      </c>
      <c r="C29" s="324"/>
      <c r="D29" s="205">
        <v>0</v>
      </c>
      <c r="E29" s="205"/>
      <c r="F29" s="205">
        <v>0.21954476000000431</v>
      </c>
      <c r="G29" s="402"/>
      <c r="H29" s="102"/>
      <c r="I29" s="19"/>
      <c r="J29" s="32"/>
    </row>
    <row r="30" spans="1:10" ht="14.1" customHeight="1">
      <c r="A30" s="396"/>
      <c r="B30" s="170" t="s">
        <v>552</v>
      </c>
      <c r="C30" s="324" t="s">
        <v>28</v>
      </c>
      <c r="D30" s="205">
        <v>-82.037314213000002</v>
      </c>
      <c r="E30" s="205">
        <v>-71.971999999999994</v>
      </c>
      <c r="F30" s="205">
        <v>-214.75676838299998</v>
      </c>
      <c r="G30" s="403"/>
      <c r="H30" s="102"/>
      <c r="I30" s="19"/>
      <c r="J30" s="32"/>
    </row>
    <row r="31" spans="1:10" s="17" customFormat="1" ht="14.1" customHeight="1">
      <c r="A31" s="396"/>
      <c r="B31" s="399" t="s">
        <v>553</v>
      </c>
      <c r="C31" s="399" t="s">
        <v>141</v>
      </c>
      <c r="D31" s="364">
        <v>-86.937314213000008</v>
      </c>
      <c r="E31" s="364">
        <v>-2761.3429999999998</v>
      </c>
      <c r="F31" s="364">
        <v>-2916.5632236229994</v>
      </c>
      <c r="G31" s="403"/>
      <c r="H31" s="103"/>
      <c r="I31" s="81"/>
      <c r="J31" s="37"/>
    </row>
    <row r="32" spans="1:10" ht="14.1" customHeight="1">
      <c r="A32" s="396"/>
      <c r="B32" s="172"/>
      <c r="C32" s="391"/>
      <c r="D32" s="302"/>
      <c r="E32" s="302"/>
      <c r="F32" s="302"/>
      <c r="G32" s="403"/>
      <c r="H32" s="102"/>
      <c r="I32" s="19"/>
      <c r="J32" s="32"/>
    </row>
    <row r="33" spans="1:10" ht="14.1" customHeight="1">
      <c r="A33" s="396"/>
      <c r="B33" s="172" t="s">
        <v>554</v>
      </c>
      <c r="C33" s="391" t="s">
        <v>74</v>
      </c>
      <c r="D33" s="302"/>
      <c r="E33" s="302"/>
      <c r="F33" s="302"/>
      <c r="G33" s="403"/>
      <c r="H33" s="102"/>
      <c r="I33" s="19"/>
      <c r="J33" s="32"/>
    </row>
    <row r="34" spans="1:10" ht="14.1" customHeight="1">
      <c r="A34" s="394"/>
      <c r="B34" s="173" t="s">
        <v>549</v>
      </c>
      <c r="C34" s="322" t="s">
        <v>72</v>
      </c>
      <c r="D34" s="202">
        <v>-2349.873</v>
      </c>
      <c r="E34" s="202">
        <v>-1122.5999999999999</v>
      </c>
      <c r="F34" s="202">
        <v>-1677.585</v>
      </c>
      <c r="G34" s="402"/>
      <c r="H34" s="102"/>
      <c r="I34" s="19"/>
      <c r="J34" s="32"/>
    </row>
    <row r="35" spans="1:10" ht="14.1" customHeight="1">
      <c r="A35" s="394"/>
      <c r="B35" s="173" t="s">
        <v>550</v>
      </c>
      <c r="C35" s="322" t="s">
        <v>287</v>
      </c>
      <c r="D35" s="202">
        <v>-29.805521873</v>
      </c>
      <c r="E35" s="202">
        <v>42.9</v>
      </c>
      <c r="F35" s="202">
        <v>42.9</v>
      </c>
      <c r="G35" s="402"/>
      <c r="H35" s="102"/>
      <c r="I35" s="19"/>
      <c r="J35" s="32"/>
    </row>
    <row r="36" spans="1:10" ht="14.1" customHeight="1">
      <c r="A36" s="394"/>
      <c r="B36" s="173" t="s">
        <v>555</v>
      </c>
      <c r="C36" s="322" t="s">
        <v>73</v>
      </c>
      <c r="D36" s="202">
        <v>-1.6020000000000001</v>
      </c>
      <c r="E36" s="202">
        <v>-42.353999999999999</v>
      </c>
      <c r="F36" s="202">
        <v>-208.077</v>
      </c>
      <c r="G36" s="402"/>
      <c r="H36" s="102"/>
      <c r="I36" s="19"/>
      <c r="J36" s="32"/>
    </row>
    <row r="37" spans="1:10" ht="14.1" customHeight="1">
      <c r="A37" s="396"/>
      <c r="B37" s="293" t="s">
        <v>556</v>
      </c>
      <c r="C37" s="392" t="s">
        <v>269</v>
      </c>
      <c r="D37" s="248">
        <v>309.662145189</v>
      </c>
      <c r="E37" s="248">
        <v>523.48599999999999</v>
      </c>
      <c r="F37" s="248">
        <v>218.56760357300004</v>
      </c>
      <c r="G37" s="403"/>
      <c r="H37" s="102"/>
      <c r="I37" s="19"/>
      <c r="J37" s="32"/>
    </row>
    <row r="38" spans="1:10" s="17" customFormat="1" ht="14.1" customHeight="1">
      <c r="A38" s="396"/>
      <c r="B38" s="280" t="s">
        <v>557</v>
      </c>
      <c r="C38" s="280" t="s">
        <v>29</v>
      </c>
      <c r="D38" s="364">
        <v>-2071.6183766839999</v>
      </c>
      <c r="E38" s="364">
        <v>-598.56799999999998</v>
      </c>
      <c r="F38" s="364">
        <v>-1624.1943964269999</v>
      </c>
      <c r="G38" s="403"/>
      <c r="H38" s="103"/>
      <c r="I38" s="81"/>
      <c r="J38" s="37"/>
    </row>
    <row r="39" spans="1:10" ht="6.95" customHeight="1">
      <c r="A39" s="394"/>
      <c r="B39" s="294"/>
      <c r="C39" s="353"/>
      <c r="D39" s="248"/>
      <c r="E39" s="248"/>
      <c r="F39" s="248"/>
      <c r="G39" s="402"/>
      <c r="H39" s="103"/>
      <c r="I39" s="19"/>
      <c r="J39" s="32"/>
    </row>
    <row r="40" spans="1:10" s="17" customFormat="1" ht="14.1" customHeight="1">
      <c r="A40" s="396"/>
      <c r="B40" s="280" t="s">
        <v>558</v>
      </c>
      <c r="C40" s="280" t="s">
        <v>75</v>
      </c>
      <c r="D40" s="364">
        <v>-358.02969734999965</v>
      </c>
      <c r="E40" s="364">
        <v>445.96100000000001</v>
      </c>
      <c r="F40" s="364">
        <v>-287.49172901299926</v>
      </c>
      <c r="G40" s="403"/>
      <c r="H40" s="103"/>
      <c r="I40" s="81"/>
      <c r="J40" s="37"/>
    </row>
    <row r="41" spans="1:10" ht="6.95" customHeight="1">
      <c r="A41" s="394"/>
      <c r="B41" s="223"/>
      <c r="C41" s="320"/>
      <c r="D41" s="248"/>
      <c r="E41" s="248"/>
      <c r="F41" s="248"/>
      <c r="G41" s="402"/>
      <c r="H41" s="102"/>
      <c r="I41" s="19"/>
      <c r="J41" s="32"/>
    </row>
    <row r="42" spans="1:10" ht="14.1" customHeight="1">
      <c r="A42" s="394"/>
      <c r="B42" s="173" t="s">
        <v>559</v>
      </c>
      <c r="C42" s="322" t="s">
        <v>76</v>
      </c>
      <c r="D42" s="202">
        <v>-1.405700666</v>
      </c>
      <c r="E42" s="202">
        <v>-14.736999999999998</v>
      </c>
      <c r="F42" s="202">
        <v>1.70957519</v>
      </c>
      <c r="G42" s="402"/>
      <c r="H42" s="102"/>
      <c r="I42" s="19"/>
      <c r="J42" s="32"/>
    </row>
    <row r="43" spans="1:10" ht="6.95" customHeight="1">
      <c r="A43" s="394"/>
      <c r="B43" s="223"/>
      <c r="C43" s="320"/>
      <c r="D43" s="248"/>
      <c r="E43" s="248"/>
      <c r="F43" s="248"/>
      <c r="G43" s="402"/>
      <c r="H43" s="102"/>
      <c r="I43" s="19"/>
      <c r="J43" s="32"/>
    </row>
    <row r="44" spans="1:10" s="17" customFormat="1" ht="14.1" customHeight="1">
      <c r="A44" s="396"/>
      <c r="B44" s="280" t="s">
        <v>560</v>
      </c>
      <c r="C44" s="280" t="s">
        <v>77</v>
      </c>
      <c r="D44" s="364">
        <v>-359.43539801599962</v>
      </c>
      <c r="E44" s="364">
        <v>431.22399999999999</v>
      </c>
      <c r="F44" s="364">
        <v>-285.78215382299925</v>
      </c>
      <c r="G44" s="403"/>
      <c r="H44" s="103"/>
      <c r="I44" s="81"/>
      <c r="J44" s="37"/>
    </row>
    <row r="45" spans="1:10" ht="14.1" customHeight="1">
      <c r="A45" s="396"/>
      <c r="B45" s="172"/>
      <c r="C45" s="391"/>
      <c r="D45" s="302"/>
      <c r="E45" s="302"/>
      <c r="F45" s="302"/>
      <c r="G45" s="403"/>
      <c r="H45" s="102"/>
      <c r="I45" s="19"/>
      <c r="J45" s="37"/>
    </row>
    <row r="46" spans="1:10" ht="14.1" customHeight="1">
      <c r="A46" s="394"/>
      <c r="B46" s="173" t="s">
        <v>561</v>
      </c>
      <c r="C46" s="322" t="s">
        <v>78</v>
      </c>
      <c r="D46" s="202">
        <v>2889.9222439680002</v>
      </c>
      <c r="E46" s="202">
        <v>3103.5140000000001</v>
      </c>
      <c r="F46" s="202">
        <v>3103.5137817879995</v>
      </c>
      <c r="G46" s="402"/>
      <c r="H46" s="102"/>
      <c r="I46" s="19"/>
      <c r="J46" s="32"/>
    </row>
    <row r="47" spans="1:10" ht="14.1" customHeight="1">
      <c r="A47" s="394"/>
      <c r="B47" s="170" t="s">
        <v>562</v>
      </c>
      <c r="C47" s="324" t="s">
        <v>79</v>
      </c>
      <c r="D47" s="205">
        <v>0</v>
      </c>
      <c r="E47" s="205">
        <v>90.918999999999997</v>
      </c>
      <c r="F47" s="205">
        <v>72.191651683000018</v>
      </c>
      <c r="G47" s="402"/>
      <c r="H47" s="102"/>
      <c r="I47" s="19"/>
      <c r="J47" s="32"/>
    </row>
    <row r="48" spans="1:10" ht="14.1" customHeight="1">
      <c r="A48" s="394"/>
      <c r="B48" s="280" t="s">
        <v>563</v>
      </c>
      <c r="C48" s="280" t="s">
        <v>187</v>
      </c>
      <c r="D48" s="364">
        <v>2889.9222439680002</v>
      </c>
      <c r="E48" s="364">
        <v>3194.433</v>
      </c>
      <c r="F48" s="364">
        <v>3175.7054334709997</v>
      </c>
      <c r="G48" s="402"/>
      <c r="H48" s="102"/>
      <c r="I48" s="19"/>
      <c r="J48" s="32"/>
    </row>
    <row r="49" spans="1:10" ht="7.5" customHeight="1">
      <c r="A49" s="394"/>
      <c r="B49" s="223"/>
      <c r="C49" s="320"/>
      <c r="D49" s="248"/>
      <c r="E49" s="248"/>
      <c r="F49" s="248"/>
      <c r="G49" s="402"/>
      <c r="H49" s="102"/>
      <c r="I49" s="19"/>
      <c r="J49" s="32"/>
    </row>
    <row r="50" spans="1:10" s="17" customFormat="1" ht="14.1" customHeight="1">
      <c r="A50" s="396"/>
      <c r="B50" s="280" t="s">
        <v>564</v>
      </c>
      <c r="C50" s="280" t="s">
        <v>188</v>
      </c>
      <c r="D50" s="364">
        <v>2530.4880382240003</v>
      </c>
      <c r="E50" s="364">
        <v>3625.6570000000002</v>
      </c>
      <c r="F50" s="364">
        <v>2889.9222439680007</v>
      </c>
      <c r="G50" s="403"/>
      <c r="H50" s="103"/>
      <c r="I50" s="81"/>
      <c r="J50" s="37"/>
    </row>
    <row r="51" spans="1:10" ht="6.95" customHeight="1">
      <c r="A51" s="394"/>
      <c r="B51" s="223"/>
      <c r="C51" s="320"/>
      <c r="D51" s="248"/>
      <c r="E51" s="248"/>
      <c r="F51" s="248"/>
      <c r="G51" s="402"/>
      <c r="H51" s="103"/>
      <c r="I51" s="19"/>
      <c r="J51" s="32"/>
    </row>
    <row r="52" spans="1:10" s="17" customFormat="1" ht="14.1" customHeight="1">
      <c r="A52" s="396"/>
      <c r="B52" s="400" t="s">
        <v>560</v>
      </c>
      <c r="C52" s="400" t="s">
        <v>77</v>
      </c>
      <c r="D52" s="232">
        <v>-359.43420574399988</v>
      </c>
      <c r="E52" s="364">
        <v>431.22400000000016</v>
      </c>
      <c r="F52" s="232">
        <v>-285.78318950299899</v>
      </c>
      <c r="G52" s="403"/>
      <c r="H52" s="103"/>
      <c r="I52" s="81"/>
      <c r="J52" s="37"/>
    </row>
    <row r="53" spans="1:10" ht="14.1" customHeight="1">
      <c r="A53" s="394"/>
      <c r="B53" s="394"/>
      <c r="C53" s="387"/>
      <c r="D53" s="383"/>
      <c r="E53" s="383"/>
      <c r="F53" s="383"/>
      <c r="G53" s="383"/>
      <c r="H53" s="38"/>
      <c r="I53" s="19"/>
      <c r="J53" s="19"/>
    </row>
    <row r="54" spans="1:10" ht="14.1" customHeight="1">
      <c r="H54" s="3"/>
    </row>
    <row r="55" spans="1:10" ht="14.1" customHeight="1"/>
    <row r="56" spans="1:10" ht="14.1" customHeight="1">
      <c r="H56" s="3"/>
    </row>
    <row r="57" spans="1:10" ht="14.1" customHeight="1"/>
    <row r="58" spans="1:10" ht="14.1" customHeight="1"/>
    <row r="59" spans="1:10" ht="14.1" customHeight="1"/>
    <row r="60" spans="1:10" ht="14.1" customHeight="1">
      <c r="H60" s="3"/>
    </row>
    <row r="61" spans="1:10" ht="14.1" customHeight="1"/>
    <row r="62" spans="1:10" ht="14.1" customHeight="1">
      <c r="H62" s="3"/>
    </row>
    <row r="63" spans="1:10" ht="14.1" customHeight="1"/>
    <row r="64" spans="1:10" ht="14.1" customHeight="1"/>
    <row r="65" spans="8:8" ht="14.1" customHeight="1"/>
    <row r="66" spans="8:8" ht="14.1" customHeight="1"/>
    <row r="67" spans="8:8" ht="14.1" customHeight="1"/>
    <row r="68" spans="8:8" ht="14.1" customHeight="1"/>
    <row r="69" spans="8:8" ht="14.1" customHeight="1"/>
    <row r="70" spans="8:8" ht="14.1" customHeight="1"/>
    <row r="71" spans="8:8" ht="14.1" customHeight="1"/>
    <row r="72" spans="8:8" ht="14.1" customHeight="1"/>
    <row r="73" spans="8:8" ht="14.1" customHeight="1"/>
    <row r="74" spans="8:8" ht="14.1" customHeight="1"/>
    <row r="75" spans="8:8" ht="14.1" customHeight="1">
      <c r="H75" s="3"/>
    </row>
    <row r="76" spans="8:8" ht="14.1" customHeight="1"/>
    <row r="77" spans="8:8" ht="14.1" customHeight="1"/>
    <row r="78" spans="8:8" ht="14.1" customHeight="1"/>
    <row r="79" spans="8:8" ht="14.1" customHeight="1">
      <c r="H79" s="3"/>
    </row>
    <row r="80" spans="8:8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8:8" ht="14.1" customHeight="1"/>
    <row r="98" spans="8:8" ht="14.1" customHeight="1"/>
    <row r="99" spans="8:8" ht="14.1" customHeight="1"/>
    <row r="100" spans="8:8" ht="14.1" customHeight="1"/>
    <row r="101" spans="8:8" ht="14.1" customHeight="1"/>
    <row r="102" spans="8:8" ht="14.1" customHeight="1"/>
    <row r="103" spans="8:8" ht="14.1" customHeight="1"/>
    <row r="104" spans="8:8" ht="14.1" customHeight="1"/>
    <row r="105" spans="8:8" ht="14.1" customHeight="1">
      <c r="H105" s="33"/>
    </row>
    <row r="106" spans="8:8" ht="14.1" customHeight="1"/>
    <row r="107" spans="8:8" ht="14.1" customHeight="1"/>
    <row r="108" spans="8:8" ht="14.1" customHeight="1"/>
    <row r="109" spans="8:8" ht="14.1" customHeight="1"/>
    <row r="110" spans="8:8" ht="14.1" customHeight="1"/>
    <row r="111" spans="8:8" ht="14.1" customHeight="1"/>
    <row r="112" spans="8:8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</sheetData>
  <customSheetViews>
    <customSheetView guid="{A341D8C9-5CC0-4C53-B3E4-E55891765B05}" scale="85" showPageBreaks="1" fitToPage="1" printArea="1" hiddenColumns="1" view="pageBreakPreview">
      <selection activeCell="H54" sqref="H54"/>
      <pageMargins left="0.78740157499999996" right="0.78740157499999996" top="0.984251969" bottom="0.984251969" header="0.5" footer="0.5"/>
      <pageSetup paperSize="9" scale="90" orientation="portrait" verticalDpi="0" r:id="rId1"/>
      <headerFooter alignWithMargins="0"/>
    </customSheetView>
  </customSheetViews>
  <phoneticPr fontId="2" type="noConversion"/>
  <pageMargins left="0.78740157499999996" right="0.78740157499999996" top="0.984251969" bottom="0.984251969" header="0.5" footer="0.5"/>
  <pageSetup paperSize="9" scale="70" orientation="landscape" verticalDpi="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X232"/>
  <sheetViews>
    <sheetView showGridLines="0" view="pageBreakPreview" zoomScale="80" zoomScaleNormal="100" workbookViewId="0">
      <selection activeCell="D51" sqref="D51"/>
    </sheetView>
  </sheetViews>
  <sheetFormatPr baseColWidth="10" defaultRowHeight="12.75"/>
  <cols>
    <col min="1" max="1" width="2.28515625" style="114" customWidth="1"/>
    <col min="2" max="2" width="75.28515625" style="114" customWidth="1"/>
    <col min="3" max="3" width="13.7109375" style="114" customWidth="1"/>
    <col min="4" max="4" width="12.7109375" style="114" bestFit="1" customWidth="1"/>
    <col min="5" max="5" width="13.7109375" style="114" customWidth="1"/>
    <col min="6" max="6" width="12.7109375" style="114" customWidth="1"/>
    <col min="7" max="7" width="14.140625" style="114" bestFit="1" customWidth="1"/>
    <col min="8" max="8" width="2.28515625" style="114" customWidth="1"/>
    <col min="9" max="9" width="2" style="119" customWidth="1"/>
    <col min="10" max="10" width="15" style="119" bestFit="1" customWidth="1"/>
    <col min="11" max="11" width="12" style="119" bestFit="1" customWidth="1"/>
    <col min="12" max="22" width="11.42578125" style="119"/>
    <col min="23" max="16384" width="11.42578125" style="114"/>
  </cols>
  <sheetData>
    <row r="1" spans="1:22">
      <c r="A1" s="43"/>
      <c r="B1" s="43"/>
      <c r="C1" s="43"/>
      <c r="D1" s="43"/>
      <c r="E1" s="43"/>
      <c r="F1" s="43"/>
      <c r="G1" s="43"/>
      <c r="H1" s="43"/>
    </row>
    <row r="2" spans="1:22" ht="20.25">
      <c r="A2" s="43"/>
      <c r="B2" s="23" t="s">
        <v>284</v>
      </c>
      <c r="C2" s="43"/>
      <c r="D2" s="43"/>
      <c r="E2" s="43"/>
      <c r="F2" s="43"/>
      <c r="G2" s="43"/>
      <c r="H2" s="43"/>
    </row>
    <row r="3" spans="1:22" ht="14.1" customHeight="1">
      <c r="A3" s="43"/>
      <c r="B3" s="23"/>
      <c r="C3" s="43"/>
      <c r="D3" s="43"/>
      <c r="E3" s="43"/>
      <c r="F3" s="43"/>
      <c r="G3" s="43"/>
      <c r="H3" s="43"/>
    </row>
    <row r="4" spans="1:22" ht="51">
      <c r="A4" s="43"/>
      <c r="B4" s="120" t="s">
        <v>167</v>
      </c>
      <c r="C4" s="121" t="s">
        <v>88</v>
      </c>
      <c r="D4" s="121" t="s">
        <v>328</v>
      </c>
      <c r="E4" s="121" t="s">
        <v>62</v>
      </c>
      <c r="F4" s="121" t="s">
        <v>63</v>
      </c>
      <c r="G4" s="121" t="s">
        <v>12</v>
      </c>
      <c r="H4" s="43"/>
      <c r="J4" s="134" t="s">
        <v>274</v>
      </c>
      <c r="K4" s="134" t="s">
        <v>252</v>
      </c>
    </row>
    <row r="5" spans="1:22">
      <c r="A5" s="43"/>
      <c r="B5" s="63"/>
      <c r="C5" s="51"/>
      <c r="D5" s="51"/>
      <c r="E5" s="51"/>
      <c r="F5" s="51"/>
      <c r="G5" s="51"/>
      <c r="H5" s="43"/>
    </row>
    <row r="6" spans="1:22" s="116" customFormat="1" ht="14.1" customHeight="1">
      <c r="A6" s="63"/>
      <c r="B6" s="64" t="s">
        <v>273</v>
      </c>
      <c r="C6" s="85">
        <v>3860</v>
      </c>
      <c r="D6" s="85">
        <f>123.3+913.1+0.06</f>
        <v>1036.46</v>
      </c>
      <c r="E6" s="85">
        <f>+C6+D6</f>
        <v>4896.46</v>
      </c>
      <c r="F6" s="85">
        <v>14689.45</v>
      </c>
      <c r="G6" s="85">
        <f>+E6+F6</f>
        <v>19585.91</v>
      </c>
      <c r="H6" s="63"/>
      <c r="I6" s="115"/>
      <c r="J6" s="135" t="e">
        <f>+'5. Financial position'!#REF!</f>
        <v>#REF!</v>
      </c>
      <c r="K6" s="132" t="e">
        <f>+#REF!-J6</f>
        <v>#REF!</v>
      </c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</row>
    <row r="7" spans="1:22" ht="14.1" customHeight="1">
      <c r="A7" s="43"/>
      <c r="B7" s="48" t="s">
        <v>89</v>
      </c>
      <c r="C7" s="44"/>
      <c r="D7" s="44"/>
      <c r="E7" s="73">
        <f>+E6/G6</f>
        <v>0.24999910650054044</v>
      </c>
      <c r="F7" s="73">
        <f>+F6/G6</f>
        <v>0.75000089349945964</v>
      </c>
      <c r="G7" s="44"/>
      <c r="H7" s="43"/>
      <c r="K7" s="132"/>
    </row>
    <row r="8" spans="1:22" ht="14.1" customHeight="1">
      <c r="A8" s="43"/>
      <c r="B8" s="47"/>
      <c r="C8" s="50"/>
      <c r="D8" s="50"/>
      <c r="E8" s="50"/>
      <c r="F8" s="50"/>
      <c r="G8" s="74"/>
      <c r="H8" s="43"/>
      <c r="K8" s="132"/>
    </row>
    <row r="9" spans="1:22" ht="38.25">
      <c r="A9" s="43"/>
      <c r="B9" s="120" t="s">
        <v>297</v>
      </c>
      <c r="C9" s="121" t="s">
        <v>318</v>
      </c>
      <c r="D9" s="121" t="s">
        <v>139</v>
      </c>
      <c r="E9" s="121" t="s">
        <v>299</v>
      </c>
      <c r="F9" s="121" t="s">
        <v>300</v>
      </c>
      <c r="G9" s="121" t="s">
        <v>12</v>
      </c>
      <c r="H9" s="43"/>
      <c r="K9" s="132"/>
    </row>
    <row r="10" spans="1:22" ht="14.1" customHeight="1">
      <c r="A10" s="43"/>
      <c r="B10" s="48" t="s">
        <v>304</v>
      </c>
      <c r="C10" s="44">
        <v>1000</v>
      </c>
      <c r="D10" s="44">
        <v>1430</v>
      </c>
      <c r="E10" s="44"/>
      <c r="F10" s="44">
        <v>1430</v>
      </c>
      <c r="G10" s="44">
        <f>SUM(C10:F10)</f>
        <v>3860</v>
      </c>
      <c r="H10" s="43"/>
      <c r="K10" s="132"/>
    </row>
    <row r="11" spans="1:22" ht="14.1" customHeight="1">
      <c r="A11" s="43"/>
      <c r="B11" s="48" t="s">
        <v>302</v>
      </c>
      <c r="C11" s="44"/>
      <c r="D11" s="44"/>
      <c r="E11" s="44">
        <v>3385.8</v>
      </c>
      <c r="F11" s="44"/>
      <c r="G11" s="44">
        <f>SUM(C11:F11)</f>
        <v>3385.8</v>
      </c>
      <c r="H11" s="43"/>
      <c r="K11" s="132"/>
    </row>
    <row r="12" spans="1:22" ht="14.1" customHeight="1">
      <c r="A12" s="43"/>
      <c r="B12" s="48" t="s">
        <v>303</v>
      </c>
      <c r="C12" s="44"/>
      <c r="D12" s="44"/>
      <c r="E12" s="44"/>
      <c r="F12" s="44">
        <f>+F14-F10</f>
        <v>12340.11</v>
      </c>
      <c r="G12" s="44">
        <f>SUM(C12:F12)</f>
        <v>12340.11</v>
      </c>
      <c r="H12" s="43"/>
      <c r="K12" s="132"/>
    </row>
    <row r="13" spans="1:22" ht="14.1" customHeight="1">
      <c r="A13" s="43"/>
      <c r="B13" s="49"/>
      <c r="C13" s="49"/>
      <c r="D13" s="49"/>
      <c r="E13" s="49"/>
      <c r="F13" s="49"/>
      <c r="G13" s="49"/>
      <c r="H13" s="43"/>
      <c r="K13" s="132"/>
    </row>
    <row r="14" spans="1:22" ht="14.1" customHeight="1">
      <c r="A14" s="43"/>
      <c r="B14" s="64" t="s">
        <v>327</v>
      </c>
      <c r="C14" s="65">
        <f>SUM(C10:C13)</f>
        <v>1000</v>
      </c>
      <c r="D14" s="65">
        <f>SUM(D10:D13)</f>
        <v>1430</v>
      </c>
      <c r="E14" s="65">
        <f>SUM(E10:E13)</f>
        <v>3385.8</v>
      </c>
      <c r="F14" s="65">
        <f>+G6-C14-D14-E14</f>
        <v>13770.11</v>
      </c>
      <c r="G14" s="65">
        <f>SUM(G10:G13)</f>
        <v>19585.91</v>
      </c>
      <c r="H14" s="43"/>
      <c r="K14" s="132"/>
    </row>
    <row r="15" spans="1:22" ht="14.1" customHeight="1">
      <c r="A15" s="43"/>
      <c r="B15" s="47"/>
      <c r="C15" s="50"/>
      <c r="D15" s="50"/>
      <c r="E15" s="50"/>
      <c r="F15" s="50"/>
      <c r="G15" s="74"/>
      <c r="H15" s="43"/>
      <c r="K15" s="132"/>
    </row>
    <row r="16" spans="1:22" ht="14.1" customHeight="1">
      <c r="A16" s="43"/>
      <c r="B16" s="47"/>
      <c r="C16" s="50"/>
      <c r="D16" s="50"/>
      <c r="E16" s="50"/>
      <c r="F16" s="50"/>
      <c r="G16" s="74"/>
      <c r="H16" s="43"/>
      <c r="K16" s="132"/>
    </row>
    <row r="17" spans="1:22" ht="14.1" customHeight="1">
      <c r="A17" s="43"/>
      <c r="B17" s="122" t="s">
        <v>15</v>
      </c>
      <c r="C17" s="123"/>
      <c r="D17" s="123"/>
      <c r="E17" s="123"/>
      <c r="F17" s="123"/>
      <c r="G17" s="50"/>
      <c r="H17" s="43"/>
      <c r="K17" s="132"/>
    </row>
    <row r="18" spans="1:22" ht="14.1" customHeight="1">
      <c r="A18" s="43"/>
      <c r="B18" s="48" t="s">
        <v>225</v>
      </c>
      <c r="C18" s="44"/>
      <c r="D18" s="44"/>
      <c r="E18" s="44">
        <f>167.4+295.1+118.1</f>
        <v>580.6</v>
      </c>
      <c r="F18" s="44" t="e">
        <f>+G18-E18</f>
        <v>#REF!</v>
      </c>
      <c r="G18" s="44" t="e">
        <f>+'5. Financial position'!#REF!</f>
        <v>#REF!</v>
      </c>
      <c r="H18" s="43"/>
      <c r="K18" s="132"/>
    </row>
    <row r="19" spans="1:22" ht="6.75" customHeight="1">
      <c r="A19" s="43"/>
      <c r="B19" s="122"/>
      <c r="C19" s="123"/>
      <c r="D19" s="123"/>
      <c r="E19" s="50"/>
      <c r="F19" s="50"/>
      <c r="G19" s="50"/>
      <c r="H19" s="43"/>
      <c r="K19" s="132"/>
    </row>
    <row r="20" spans="1:22" ht="14.1" customHeight="1">
      <c r="A20" s="43"/>
      <c r="B20" s="63" t="s">
        <v>275</v>
      </c>
      <c r="C20" s="123"/>
      <c r="D20" s="123"/>
      <c r="E20" s="50"/>
      <c r="F20" s="50"/>
      <c r="G20" s="50"/>
      <c r="H20" s="43"/>
      <c r="K20" s="132"/>
    </row>
    <row r="21" spans="1:22" ht="14.1" customHeight="1">
      <c r="A21" s="43"/>
      <c r="B21" s="48" t="s">
        <v>107</v>
      </c>
      <c r="C21" s="124"/>
      <c r="D21" s="124"/>
      <c r="E21" s="44"/>
      <c r="F21" s="44" t="e">
        <f>+G21</f>
        <v>#REF!</v>
      </c>
      <c r="G21" s="44" t="e">
        <f>+'5. Financial position'!#REF!</f>
        <v>#REF!</v>
      </c>
      <c r="H21" s="43"/>
      <c r="K21" s="132"/>
    </row>
    <row r="22" spans="1:22" ht="14.1" customHeight="1">
      <c r="A22" s="43"/>
      <c r="B22" s="48" t="s">
        <v>278</v>
      </c>
      <c r="C22" s="123"/>
      <c r="D22" s="123"/>
      <c r="E22" s="44"/>
      <c r="F22" s="44" t="e">
        <f>+G22</f>
        <v>#REF!</v>
      </c>
      <c r="G22" s="44" t="e">
        <f>+'5. Financial position'!#REF!</f>
        <v>#REF!</v>
      </c>
      <c r="H22" s="43"/>
      <c r="K22" s="132"/>
    </row>
    <row r="23" spans="1:22" ht="14.1" customHeight="1">
      <c r="A23" s="43"/>
      <c r="B23" s="46" t="s">
        <v>181</v>
      </c>
      <c r="C23" s="46"/>
      <c r="D23" s="46"/>
      <c r="E23" s="44"/>
      <c r="F23" s="44" t="e">
        <f>+G23</f>
        <v>#REF!</v>
      </c>
      <c r="G23" s="44" t="e">
        <f>+'5. Financial position'!#REF!</f>
        <v>#REF!</v>
      </c>
      <c r="H23" s="43"/>
      <c r="K23" s="132"/>
    </row>
    <row r="24" spans="1:22" ht="14.1" customHeight="1">
      <c r="A24" s="43"/>
      <c r="B24" s="48" t="s">
        <v>277</v>
      </c>
      <c r="C24" s="123"/>
      <c r="D24" s="123"/>
      <c r="E24" s="44"/>
      <c r="F24" s="44" t="e">
        <f>+G24</f>
        <v>#REF!</v>
      </c>
      <c r="G24" s="44" t="e">
        <f>+'5. Financial position'!#REF!</f>
        <v>#REF!</v>
      </c>
      <c r="H24" s="43"/>
      <c r="K24" s="132"/>
    </row>
    <row r="25" spans="1:22" ht="14.1" customHeight="1">
      <c r="A25" s="43"/>
      <c r="B25" s="64" t="s">
        <v>276</v>
      </c>
      <c r="C25" s="65"/>
      <c r="D25" s="65"/>
      <c r="E25" s="133"/>
      <c r="F25" s="133" t="e">
        <f>SUM(F20:F24)</f>
        <v>#REF!</v>
      </c>
      <c r="G25" s="133" t="e">
        <f>SUM(G20:G24)</f>
        <v>#REF!</v>
      </c>
      <c r="H25" s="43"/>
      <c r="K25" s="132"/>
    </row>
    <row r="26" spans="1:22" ht="14.1" customHeight="1">
      <c r="A26" s="43"/>
      <c r="B26" s="48"/>
      <c r="C26" s="123"/>
      <c r="D26" s="123"/>
      <c r="E26" s="123"/>
      <c r="F26" s="123"/>
      <c r="G26" s="123"/>
      <c r="H26" s="43"/>
      <c r="K26" s="132"/>
    </row>
    <row r="27" spans="1:22" s="116" customFormat="1" ht="14.1" customHeight="1">
      <c r="A27" s="63"/>
      <c r="B27" s="64" t="s">
        <v>42</v>
      </c>
      <c r="C27" s="65"/>
      <c r="D27" s="65"/>
      <c r="E27" s="133">
        <f>+E25+E18</f>
        <v>580.6</v>
      </c>
      <c r="F27" s="133" t="e">
        <f>+F25+F18</f>
        <v>#REF!</v>
      </c>
      <c r="G27" s="133" t="e">
        <f>+G25+G18</f>
        <v>#REF!</v>
      </c>
      <c r="H27" s="63"/>
      <c r="I27" s="115"/>
      <c r="J27" s="135"/>
      <c r="K27" s="132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</row>
    <row r="28" spans="1:22" s="116" customFormat="1" ht="14.1" customHeight="1">
      <c r="A28" s="63"/>
      <c r="B28" s="49"/>
      <c r="C28" s="49"/>
      <c r="D28" s="49"/>
      <c r="E28" s="49"/>
      <c r="F28" s="49"/>
      <c r="G28" s="49"/>
      <c r="H28" s="63"/>
      <c r="I28" s="115"/>
      <c r="J28" s="135"/>
      <c r="K28" s="132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s="116" customFormat="1" ht="14.1" customHeight="1">
      <c r="A29" s="63"/>
      <c r="B29" s="64" t="s">
        <v>16</v>
      </c>
      <c r="C29" s="65">
        <f>+C27+C14</f>
        <v>1000</v>
      </c>
      <c r="D29" s="65">
        <f>+D27+D14</f>
        <v>1430</v>
      </c>
      <c r="E29" s="65">
        <f>+E27+E14</f>
        <v>3966.4</v>
      </c>
      <c r="F29" s="65" t="e">
        <f>+F27+F14</f>
        <v>#REF!</v>
      </c>
      <c r="G29" s="65" t="e">
        <f>+G27+G14</f>
        <v>#REF!</v>
      </c>
      <c r="H29" s="63"/>
      <c r="I29" s="115"/>
      <c r="J29" s="135">
        <f>+'5. Financial position'!H40</f>
        <v>23137.774000000001</v>
      </c>
      <c r="K29" s="132" t="e">
        <f>+J29-G29</f>
        <v>#REF!</v>
      </c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</row>
    <row r="30" spans="1:22" ht="12.75" customHeight="1">
      <c r="A30" s="43"/>
      <c r="B30" s="47"/>
      <c r="C30" s="50"/>
      <c r="D30" s="50"/>
      <c r="E30" s="50"/>
      <c r="F30" s="50"/>
      <c r="G30" s="74"/>
      <c r="H30" s="43"/>
    </row>
    <row r="31" spans="1:22" ht="12.75" customHeight="1">
      <c r="A31" s="43"/>
      <c r="B31" s="120" t="s">
        <v>167</v>
      </c>
      <c r="C31" s="121" t="s">
        <v>318</v>
      </c>
      <c r="D31" s="121" t="s">
        <v>139</v>
      </c>
      <c r="E31" s="121" t="s">
        <v>299</v>
      </c>
      <c r="F31" s="121" t="s">
        <v>300</v>
      </c>
      <c r="G31" s="121" t="s">
        <v>12</v>
      </c>
      <c r="H31" s="43"/>
    </row>
    <row r="32" spans="1:22" ht="12.75" customHeight="1">
      <c r="A32" s="43"/>
      <c r="B32" s="122" t="s">
        <v>294</v>
      </c>
      <c r="C32" s="123"/>
      <c r="D32" s="123"/>
      <c r="E32" s="123"/>
      <c r="F32" s="123"/>
      <c r="G32" s="50"/>
      <c r="H32" s="43"/>
    </row>
    <row r="33" spans="1:24" ht="12.75" customHeight="1">
      <c r="A33" s="43"/>
      <c r="B33" s="48" t="s">
        <v>225</v>
      </c>
      <c r="C33" s="44"/>
      <c r="D33" s="44"/>
      <c r="E33" s="44"/>
      <c r="F33" s="44" t="e">
        <f>+G33-E33</f>
        <v>#REF!</v>
      </c>
      <c r="G33" s="91" t="e">
        <f>+'5. Financial position'!#REF!</f>
        <v>#REF!</v>
      </c>
      <c r="H33" s="43"/>
    </row>
    <row r="34" spans="1:24" ht="12.75" customHeight="1">
      <c r="A34" s="43"/>
      <c r="B34" s="122"/>
      <c r="C34" s="123"/>
      <c r="D34" s="123"/>
      <c r="E34" s="123"/>
      <c r="F34" s="123"/>
      <c r="G34" s="123"/>
      <c r="H34" s="43"/>
    </row>
    <row r="35" spans="1:24" ht="12.75" customHeight="1">
      <c r="A35" s="43"/>
      <c r="B35" s="63" t="s">
        <v>275</v>
      </c>
      <c r="C35" s="123"/>
      <c r="D35" s="123"/>
      <c r="E35" s="123"/>
      <c r="F35" s="123"/>
      <c r="G35" s="123"/>
      <c r="H35" s="43"/>
    </row>
    <row r="36" spans="1:24" ht="12.75" customHeight="1">
      <c r="A36" s="43"/>
      <c r="B36" s="48" t="s">
        <v>107</v>
      </c>
      <c r="C36" s="124"/>
      <c r="D36" s="124"/>
      <c r="E36" s="124"/>
      <c r="F36" s="124" t="e">
        <f>+G36</f>
        <v>#REF!</v>
      </c>
      <c r="G36" s="124" t="e">
        <f>+'5. Financial position'!#REF!</f>
        <v>#REF!</v>
      </c>
      <c r="H36" s="43"/>
    </row>
    <row r="37" spans="1:24" ht="12.75" customHeight="1">
      <c r="A37" s="43"/>
      <c r="B37" s="48" t="s">
        <v>278</v>
      </c>
      <c r="C37" s="123"/>
      <c r="D37" s="123"/>
      <c r="E37" s="123"/>
      <c r="F37" s="124" t="e">
        <f>+G37</f>
        <v>#REF!</v>
      </c>
      <c r="G37" s="124" t="e">
        <f>+'5. Financial position'!#REF!</f>
        <v>#REF!</v>
      </c>
      <c r="H37" s="43"/>
    </row>
    <row r="38" spans="1:24" ht="12.75" customHeight="1">
      <c r="A38" s="43"/>
      <c r="B38" s="46" t="s">
        <v>181</v>
      </c>
      <c r="C38" s="46"/>
      <c r="D38" s="46"/>
      <c r="E38" s="46"/>
      <c r="F38" s="124" t="e">
        <f>+G38</f>
        <v>#REF!</v>
      </c>
      <c r="G38" s="124" t="e">
        <f>+'5. Financial position'!#REF!</f>
        <v>#REF!</v>
      </c>
      <c r="H38" s="43"/>
    </row>
    <row r="39" spans="1:24" ht="12.75" customHeight="1">
      <c r="A39" s="43"/>
      <c r="B39" s="48" t="s">
        <v>277</v>
      </c>
      <c r="C39" s="123"/>
      <c r="D39" s="123"/>
      <c r="E39" s="123"/>
      <c r="F39" s="124" t="e">
        <f>+G39</f>
        <v>#REF!</v>
      </c>
      <c r="G39" s="124" t="e">
        <f>+'5. Financial position'!#REF!</f>
        <v>#REF!</v>
      </c>
      <c r="H39" s="43"/>
    </row>
    <row r="40" spans="1:24" ht="12.75" customHeight="1">
      <c r="A40" s="43"/>
      <c r="B40" s="64" t="s">
        <v>276</v>
      </c>
      <c r="C40" s="65"/>
      <c r="D40" s="65"/>
      <c r="E40" s="133"/>
      <c r="F40" s="92" t="e">
        <f>SUM(F35:F39)</f>
        <v>#REF!</v>
      </c>
      <c r="G40" s="92" t="e">
        <f>SUM(G35:G39)</f>
        <v>#REF!</v>
      </c>
      <c r="H40" s="43"/>
    </row>
    <row r="41" spans="1:24" ht="12.75" customHeight="1">
      <c r="A41" s="43"/>
      <c r="B41" s="48"/>
      <c r="C41" s="123"/>
      <c r="D41" s="123"/>
      <c r="E41" s="123"/>
      <c r="F41" s="123"/>
      <c r="G41" s="123"/>
      <c r="H41" s="43"/>
    </row>
    <row r="42" spans="1:24" ht="12.75" customHeight="1">
      <c r="A42" s="43"/>
      <c r="B42" s="64" t="s">
        <v>42</v>
      </c>
      <c r="C42" s="65">
        <f>+C33+C40</f>
        <v>0</v>
      </c>
      <c r="D42" s="65">
        <f>+D33+D40</f>
        <v>0</v>
      </c>
      <c r="E42" s="92">
        <f>+E40+E33</f>
        <v>0</v>
      </c>
      <c r="F42" s="92" t="e">
        <f>+F40+F33</f>
        <v>#REF!</v>
      </c>
      <c r="G42" s="92" t="e">
        <f>+G40+G33</f>
        <v>#REF!</v>
      </c>
      <c r="H42" s="43"/>
    </row>
    <row r="43" spans="1:24" ht="12.75" customHeight="1">
      <c r="A43" s="43"/>
      <c r="B43" s="49"/>
      <c r="C43" s="49"/>
      <c r="D43" s="49"/>
      <c r="E43" s="49"/>
      <c r="F43" s="49"/>
      <c r="G43" s="49"/>
      <c r="H43" s="43"/>
    </row>
    <row r="44" spans="1:24" ht="12.75" customHeight="1">
      <c r="A44" s="43"/>
      <c r="B44" s="64" t="s">
        <v>298</v>
      </c>
      <c r="C44" s="65">
        <f>+C42+C29</f>
        <v>1000</v>
      </c>
      <c r="D44" s="65">
        <f>+D42+D29</f>
        <v>1430</v>
      </c>
      <c r="E44" s="65">
        <f>+E42+E29</f>
        <v>3966.4</v>
      </c>
      <c r="F44" s="65" t="e">
        <f>+F42+F29</f>
        <v>#REF!</v>
      </c>
      <c r="G44" s="65" t="e">
        <f>+G42+G29</f>
        <v>#REF!</v>
      </c>
      <c r="H44" s="43"/>
      <c r="J44" s="125">
        <f>+'5. Financial position'!F40</f>
        <v>22314.010999999999</v>
      </c>
      <c r="K44" s="135" t="e">
        <f>+G44-J44</f>
        <v>#REF!</v>
      </c>
    </row>
    <row r="45" spans="1:24" ht="12.75" customHeight="1">
      <c r="A45" s="43"/>
      <c r="B45" s="47"/>
      <c r="C45" s="50"/>
      <c r="D45" s="50"/>
      <c r="E45" s="50"/>
      <c r="F45" s="50"/>
      <c r="G45" s="74"/>
      <c r="H45" s="43"/>
    </row>
    <row r="46" spans="1:24" ht="42.75" customHeight="1">
      <c r="A46" s="43"/>
      <c r="B46" s="120" t="s">
        <v>167</v>
      </c>
      <c r="C46" s="121" t="s">
        <v>318</v>
      </c>
      <c r="D46" s="121" t="s">
        <v>139</v>
      </c>
      <c r="E46" s="121" t="s">
        <v>299</v>
      </c>
      <c r="F46" s="121" t="s">
        <v>300</v>
      </c>
      <c r="G46" s="121" t="s">
        <v>12</v>
      </c>
      <c r="H46" s="43"/>
    </row>
    <row r="47" spans="1:24" ht="21.75" customHeight="1">
      <c r="A47" s="43"/>
      <c r="B47" s="122" t="s">
        <v>293</v>
      </c>
      <c r="C47" s="123"/>
      <c r="D47" s="123"/>
      <c r="E47" s="123"/>
      <c r="F47" s="123"/>
      <c r="G47" s="50"/>
      <c r="H47" s="43"/>
    </row>
    <row r="48" spans="1:24" s="119" customFormat="1" ht="14.1" customHeight="1">
      <c r="A48" s="43"/>
      <c r="B48" s="48" t="s">
        <v>225</v>
      </c>
      <c r="C48" s="44"/>
      <c r="D48" s="44"/>
      <c r="E48" s="44" t="e">
        <f>+#REF!</f>
        <v>#REF!</v>
      </c>
      <c r="F48" s="44" t="e">
        <f>+G48-E48</f>
        <v>#REF!</v>
      </c>
      <c r="G48" s="44" t="e">
        <f>+'5. Financial position'!#REF!</f>
        <v>#REF!</v>
      </c>
      <c r="H48" s="43"/>
      <c r="J48" s="119" t="s">
        <v>305</v>
      </c>
      <c r="W48" s="114"/>
      <c r="X48" s="114"/>
    </row>
    <row r="49" spans="1:24" s="119" customFormat="1">
      <c r="A49" s="43"/>
      <c r="B49" s="122"/>
      <c r="C49" s="123"/>
      <c r="D49" s="123"/>
      <c r="E49" s="123"/>
      <c r="F49" s="123"/>
      <c r="G49" s="123"/>
      <c r="H49" s="43"/>
      <c r="J49" s="119" t="s">
        <v>306</v>
      </c>
      <c r="W49" s="114"/>
      <c r="X49" s="114"/>
    </row>
    <row r="50" spans="1:24" s="119" customFormat="1" ht="14.1" customHeight="1">
      <c r="A50" s="43"/>
      <c r="B50" s="63" t="s">
        <v>275</v>
      </c>
      <c r="C50" s="123"/>
      <c r="D50" s="123"/>
      <c r="E50" s="123"/>
      <c r="F50" s="123"/>
      <c r="G50" s="123"/>
      <c r="H50" s="43"/>
      <c r="J50" s="119" t="s">
        <v>307</v>
      </c>
      <c r="W50" s="114"/>
      <c r="X50" s="114"/>
    </row>
    <row r="51" spans="1:24" s="119" customFormat="1" ht="14.1" customHeight="1">
      <c r="A51" s="43"/>
      <c r="B51" s="48" t="s">
        <v>107</v>
      </c>
      <c r="C51" s="124"/>
      <c r="D51" s="124"/>
      <c r="E51" s="124"/>
      <c r="F51" s="124" t="e">
        <f>+G51</f>
        <v>#REF!</v>
      </c>
      <c r="G51" s="124" t="e">
        <f>+'5. Financial position'!#REF!</f>
        <v>#REF!</v>
      </c>
      <c r="H51" s="43"/>
      <c r="J51" s="119" t="s">
        <v>309</v>
      </c>
      <c r="W51" s="114"/>
      <c r="X51" s="114"/>
    </row>
    <row r="52" spans="1:24" s="119" customFormat="1" ht="14.1" customHeight="1">
      <c r="A52" s="43"/>
      <c r="B52" s="48" t="s">
        <v>278</v>
      </c>
      <c r="C52" s="123"/>
      <c r="D52" s="123"/>
      <c r="E52" s="123"/>
      <c r="F52" s="124" t="e">
        <f>+G52</f>
        <v>#REF!</v>
      </c>
      <c r="G52" s="124" t="e">
        <f>+'5. Financial position'!#REF!</f>
        <v>#REF!</v>
      </c>
      <c r="H52" s="43"/>
      <c r="J52" s="119" t="s">
        <v>311</v>
      </c>
      <c r="W52" s="114"/>
      <c r="X52" s="114"/>
    </row>
    <row r="53" spans="1:24" s="119" customFormat="1" ht="14.1" customHeight="1">
      <c r="A53" s="43"/>
      <c r="B53" s="46" t="s">
        <v>181</v>
      </c>
      <c r="C53" s="46"/>
      <c r="D53" s="46"/>
      <c r="E53" s="46"/>
      <c r="F53" s="124" t="e">
        <f>+G53</f>
        <v>#REF!</v>
      </c>
      <c r="G53" s="124" t="e">
        <f>+'5. Financial position'!#REF!</f>
        <v>#REF!</v>
      </c>
      <c r="H53" s="43"/>
      <c r="J53" s="119" t="s">
        <v>310</v>
      </c>
      <c r="W53" s="114"/>
      <c r="X53" s="114"/>
    </row>
    <row r="54" spans="1:24" s="119" customFormat="1" ht="14.1" customHeight="1">
      <c r="A54" s="43"/>
      <c r="B54" s="48" t="s">
        <v>277</v>
      </c>
      <c r="C54" s="123"/>
      <c r="D54" s="123"/>
      <c r="E54" s="123"/>
      <c r="F54" s="124" t="e">
        <f>+G54</f>
        <v>#REF!</v>
      </c>
      <c r="G54" s="124" t="e">
        <f>+'5. Financial position'!#REF!</f>
        <v>#REF!</v>
      </c>
      <c r="H54" s="43"/>
      <c r="J54" s="119" t="s">
        <v>313</v>
      </c>
      <c r="W54" s="114"/>
      <c r="X54" s="114"/>
    </row>
    <row r="55" spans="1:24" s="119" customFormat="1" ht="14.1" customHeight="1">
      <c r="A55" s="43"/>
      <c r="B55" s="64" t="s">
        <v>276</v>
      </c>
      <c r="C55" s="65"/>
      <c r="D55" s="65"/>
      <c r="E55" s="65"/>
      <c r="F55" s="65" t="e">
        <f>SUM(F50:F54)</f>
        <v>#REF!</v>
      </c>
      <c r="G55" s="65" t="e">
        <f>SUM(G50:G54)</f>
        <v>#REF!</v>
      </c>
      <c r="H55" s="43"/>
      <c r="J55" s="119" t="s">
        <v>312</v>
      </c>
      <c r="W55" s="114"/>
      <c r="X55" s="114"/>
    </row>
    <row r="56" spans="1:24" s="119" customFormat="1" ht="14.1" customHeight="1">
      <c r="A56" s="43"/>
      <c r="B56" s="48"/>
      <c r="C56" s="123"/>
      <c r="D56" s="123"/>
      <c r="E56" s="123"/>
      <c r="F56" s="123"/>
      <c r="G56" s="123"/>
      <c r="H56" s="43"/>
      <c r="W56" s="114"/>
      <c r="X56" s="114"/>
    </row>
    <row r="57" spans="1:24" s="119" customFormat="1">
      <c r="A57" s="43"/>
      <c r="B57" s="64" t="s">
        <v>42</v>
      </c>
      <c r="C57" s="65">
        <f>+C48+C55</f>
        <v>0</v>
      </c>
      <c r="D57" s="65">
        <f>+D48+D55</f>
        <v>0</v>
      </c>
      <c r="E57" s="65" t="e">
        <f>+E55+E48</f>
        <v>#REF!</v>
      </c>
      <c r="F57" s="65" t="e">
        <f>+F55+F48</f>
        <v>#REF!</v>
      </c>
      <c r="G57" s="65" t="e">
        <f>+G55+G48</f>
        <v>#REF!</v>
      </c>
      <c r="H57" s="43"/>
      <c r="W57" s="114"/>
      <c r="X57" s="114"/>
    </row>
    <row r="58" spans="1:24" s="119" customFormat="1">
      <c r="A58" s="43"/>
      <c r="B58" s="49"/>
      <c r="C58" s="49"/>
      <c r="D58" s="49"/>
      <c r="E58" s="49"/>
      <c r="F58" s="49"/>
      <c r="G58" s="49"/>
      <c r="H58" s="43"/>
      <c r="W58" s="114"/>
      <c r="X58" s="114"/>
    </row>
    <row r="59" spans="1:24" s="116" customFormat="1" ht="14.1" customHeight="1">
      <c r="A59" s="63"/>
      <c r="B59" s="64" t="s">
        <v>296</v>
      </c>
      <c r="C59" s="65">
        <f>+C57+C14</f>
        <v>1000</v>
      </c>
      <c r="D59" s="65">
        <f>+D57+D14</f>
        <v>1430</v>
      </c>
      <c r="E59" s="65" t="e">
        <f>+E57+E14</f>
        <v>#REF!</v>
      </c>
      <c r="F59" s="65" t="e">
        <f>+F57+F14</f>
        <v>#REF!</v>
      </c>
      <c r="G59" s="65" t="e">
        <f>+G57+G14</f>
        <v>#REF!</v>
      </c>
      <c r="H59" s="63"/>
      <c r="I59" s="115"/>
      <c r="J59" s="125">
        <f>+'5. Financial position'!G40</f>
        <v>21085.437999999998</v>
      </c>
      <c r="K59" s="132" t="e">
        <f>+G59-J59</f>
        <v>#REF!</v>
      </c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</row>
    <row r="60" spans="1:24" ht="14.1" hidden="1" customHeight="1">
      <c r="A60" s="43"/>
      <c r="B60" s="48" t="s">
        <v>89</v>
      </c>
      <c r="C60" s="44"/>
      <c r="D60" s="44"/>
      <c r="E60" s="44"/>
      <c r="F60" s="44"/>
      <c r="G60" s="73">
        <v>0.25000126135301581</v>
      </c>
      <c r="H60" s="43"/>
    </row>
    <row r="61" spans="1:24" ht="14.1" hidden="1" customHeight="1">
      <c r="A61" s="43"/>
      <c r="B61" s="52"/>
      <c r="C61" s="50"/>
      <c r="D61" s="50"/>
      <c r="E61" s="50"/>
      <c r="F61" s="50"/>
      <c r="G61" s="74"/>
      <c r="H61" s="43"/>
    </row>
    <row r="62" spans="1:24" ht="14.1" hidden="1" customHeight="1">
      <c r="A62" s="43"/>
      <c r="B62" s="122" t="s">
        <v>293</v>
      </c>
      <c r="C62" s="123"/>
      <c r="D62" s="123"/>
      <c r="E62" s="123"/>
      <c r="F62" s="123"/>
      <c r="G62" s="123"/>
      <c r="H62" s="43"/>
    </row>
    <row r="63" spans="1:24" ht="14.1" hidden="1" customHeight="1">
      <c r="A63" s="43"/>
      <c r="B63" s="48" t="s">
        <v>225</v>
      </c>
      <c r="C63" s="124"/>
      <c r="D63" s="124"/>
      <c r="E63" s="124" t="e">
        <f>+#REF!*0.25</f>
        <v>#REF!</v>
      </c>
      <c r="F63" s="124"/>
      <c r="G63" s="124" t="e">
        <f>SUM(D63:F63)</f>
        <v>#REF!</v>
      </c>
      <c r="H63" s="43"/>
    </row>
    <row r="64" spans="1:24" ht="6.75" hidden="1" customHeight="1">
      <c r="A64" s="43"/>
      <c r="B64" s="47"/>
      <c r="C64" s="106"/>
      <c r="D64" s="106"/>
      <c r="E64" s="106"/>
      <c r="F64" s="106"/>
      <c r="G64" s="106"/>
      <c r="H64" s="43"/>
    </row>
    <row r="65" spans="1:24" ht="14.1" hidden="1" customHeight="1">
      <c r="A65" s="43"/>
      <c r="B65" s="63" t="s">
        <v>275</v>
      </c>
      <c r="C65" s="127"/>
      <c r="D65" s="127"/>
      <c r="E65" s="127"/>
      <c r="F65" s="127"/>
      <c r="G65" s="127"/>
      <c r="H65" s="43"/>
    </row>
    <row r="66" spans="1:24" ht="14.1" hidden="1" customHeight="1">
      <c r="A66" s="43"/>
      <c r="B66" s="48" t="s">
        <v>107</v>
      </c>
      <c r="C66" s="124"/>
      <c r="D66" s="124"/>
      <c r="E66" s="124"/>
      <c r="F66" s="124" t="e">
        <f>+#REF!*0.25</f>
        <v>#REF!</v>
      </c>
      <c r="G66" s="128" t="e">
        <f>SUM(D66:F66)</f>
        <v>#REF!</v>
      </c>
      <c r="H66" s="43"/>
    </row>
    <row r="67" spans="1:24" hidden="1">
      <c r="A67" s="43"/>
      <c r="B67" s="46" t="s">
        <v>278</v>
      </c>
      <c r="C67" s="127"/>
      <c r="D67" s="127"/>
      <c r="E67" s="127"/>
      <c r="F67" s="127" t="e">
        <f>+#REF!*0.25</f>
        <v>#REF!</v>
      </c>
      <c r="G67" s="127" t="e">
        <f>SUM(D67:F67)</f>
        <v>#REF!</v>
      </c>
      <c r="H67" s="43"/>
    </row>
    <row r="68" spans="1:24" ht="14.1" hidden="1" customHeight="1">
      <c r="A68" s="43"/>
      <c r="B68" s="64" t="s">
        <v>276</v>
      </c>
      <c r="C68" s="83"/>
      <c r="D68" s="83"/>
      <c r="E68" s="84"/>
      <c r="F68" s="83" t="e">
        <f>SUM(F65:F67)</f>
        <v>#REF!</v>
      </c>
      <c r="G68" s="83" t="e">
        <f>SUM(G65:G67)</f>
        <v>#REF!</v>
      </c>
      <c r="H68" s="43"/>
    </row>
    <row r="69" spans="1:24" ht="7.5" hidden="1" customHeight="1">
      <c r="A69" s="43"/>
      <c r="B69" s="123"/>
      <c r="C69" s="104"/>
      <c r="D69" s="104"/>
      <c r="E69" s="101"/>
      <c r="F69" s="104"/>
      <c r="G69" s="104"/>
      <c r="H69" s="43"/>
    </row>
    <row r="70" spans="1:24" hidden="1">
      <c r="A70" s="43"/>
      <c r="B70" s="64" t="str">
        <f>B57</f>
        <v>Periodens totalresultat</v>
      </c>
      <c r="C70" s="83"/>
      <c r="D70" s="83"/>
      <c r="E70" s="83" t="e">
        <f>+#REF!*0.25-F70</f>
        <v>#REF!</v>
      </c>
      <c r="F70" s="83" t="e">
        <f>+#REF!/0.75*0.25</f>
        <v>#REF!</v>
      </c>
      <c r="G70" s="83" t="e">
        <f>SUM(D70:F70)</f>
        <v>#REF!</v>
      </c>
      <c r="H70" s="43"/>
    </row>
    <row r="71" spans="1:24" hidden="1">
      <c r="A71" s="43"/>
      <c r="B71" s="123"/>
      <c r="C71" s="104"/>
      <c r="D71" s="104"/>
      <c r="E71" s="101"/>
      <c r="F71" s="104"/>
      <c r="G71" s="104"/>
      <c r="H71" s="43"/>
    </row>
    <row r="72" spans="1:24" s="116" customFormat="1" ht="14.1" hidden="1" customHeight="1">
      <c r="A72" s="63"/>
      <c r="B72" s="64" t="s">
        <v>296</v>
      </c>
      <c r="C72" s="85">
        <f>+C70+C6</f>
        <v>3860</v>
      </c>
      <c r="D72" s="85"/>
      <c r="E72" s="85" t="e">
        <f>+E70+D6</f>
        <v>#REF!</v>
      </c>
      <c r="F72" s="85" t="e">
        <f>+F70+F6</f>
        <v>#REF!</v>
      </c>
      <c r="G72" s="85" t="e">
        <f>+G70+E6</f>
        <v>#REF!</v>
      </c>
      <c r="H72" s="63"/>
      <c r="I72" s="115"/>
      <c r="J72" s="135">
        <f>+'5. Financial position'!G40</f>
        <v>21085.437999999998</v>
      </c>
      <c r="K72" s="132" t="e">
        <f>+#REF!-J72</f>
        <v>#REF!</v>
      </c>
      <c r="L72" s="119"/>
      <c r="M72" s="115"/>
      <c r="N72" s="115"/>
      <c r="O72" s="115"/>
      <c r="P72" s="115"/>
      <c r="Q72" s="115"/>
      <c r="R72" s="115"/>
      <c r="S72" s="115"/>
      <c r="T72" s="115"/>
      <c r="U72" s="115"/>
      <c r="V72" s="115"/>
    </row>
    <row r="73" spans="1:24" ht="14.1" hidden="1" customHeight="1">
      <c r="A73" s="43"/>
      <c r="B73" s="48" t="s">
        <v>89</v>
      </c>
      <c r="C73" s="44"/>
      <c r="D73" s="44"/>
      <c r="E73" s="44"/>
      <c r="F73" s="44"/>
      <c r="G73" s="73" t="e">
        <f>+G72/#REF!</f>
        <v>#REF!</v>
      </c>
      <c r="H73" s="43"/>
    </row>
    <row r="74" spans="1:24" ht="14.1" customHeight="1">
      <c r="A74" s="43"/>
      <c r="B74" s="47"/>
      <c r="C74" s="50"/>
      <c r="D74" s="50"/>
      <c r="E74" s="50"/>
      <c r="F74" s="50"/>
      <c r="G74" s="74"/>
      <c r="H74" s="43"/>
    </row>
    <row r="75" spans="1:24" s="119" customFormat="1" ht="14.1" customHeight="1"/>
    <row r="76" spans="1:24" s="119" customFormat="1" ht="14.1" customHeight="1">
      <c r="C76" s="125">
        <f>+C59</f>
        <v>1000</v>
      </c>
      <c r="D76" s="125">
        <f>+D59</f>
        <v>1430</v>
      </c>
      <c r="E76" s="125" t="e">
        <f>+E59</f>
        <v>#REF!</v>
      </c>
      <c r="F76" s="125" t="e">
        <f>+F59</f>
        <v>#REF!</v>
      </c>
      <c r="G76" s="125" t="e">
        <f>+G59</f>
        <v>#REF!</v>
      </c>
      <c r="W76" s="114"/>
      <c r="X76" s="114"/>
    </row>
    <row r="77" spans="1:24" s="119" customFormat="1" ht="14.1" customHeight="1">
      <c r="C77" s="125" t="e">
        <f>+#REF!</f>
        <v>#REF!</v>
      </c>
      <c r="D77" s="125" t="e">
        <f>+#REF!</f>
        <v>#REF!</v>
      </c>
      <c r="E77" s="125" t="e">
        <f>+#REF!</f>
        <v>#REF!</v>
      </c>
      <c r="F77" s="125" t="e">
        <f>+#REF!</f>
        <v>#REF!</v>
      </c>
      <c r="G77" s="125" t="e">
        <f>+#REF!</f>
        <v>#REF!</v>
      </c>
      <c r="W77" s="114"/>
      <c r="X77" s="114"/>
    </row>
    <row r="78" spans="1:24" s="119" customFormat="1" ht="14.1" customHeight="1">
      <c r="C78" s="135" t="e">
        <f>+C76-C77</f>
        <v>#REF!</v>
      </c>
      <c r="D78" s="135" t="e">
        <f>+D76-D77</f>
        <v>#REF!</v>
      </c>
      <c r="E78" s="135" t="e">
        <f>+E76-E77</f>
        <v>#REF!</v>
      </c>
      <c r="F78" s="135" t="e">
        <f>+F76-F77</f>
        <v>#REF!</v>
      </c>
      <c r="G78" s="135" t="e">
        <f>+G76-G77</f>
        <v>#REF!</v>
      </c>
      <c r="W78" s="114"/>
      <c r="X78" s="114"/>
    </row>
    <row r="79" spans="1:24" s="119" customFormat="1" ht="14.1" customHeight="1">
      <c r="B79" s="119" t="s">
        <v>292</v>
      </c>
      <c r="E79" s="119">
        <v>-412.5</v>
      </c>
      <c r="W79" s="114"/>
      <c r="X79" s="114"/>
    </row>
    <row r="80" spans="1:24" s="119" customFormat="1" ht="14.1" customHeight="1">
      <c r="E80" s="126" t="e">
        <f>+E78+E79</f>
        <v>#REF!</v>
      </c>
      <c r="W80" s="114"/>
      <c r="X80" s="114"/>
    </row>
    <row r="81" spans="2:24" s="119" customFormat="1" ht="14.1" customHeight="1">
      <c r="W81" s="114"/>
      <c r="X81" s="114"/>
    </row>
    <row r="82" spans="2:24" s="119" customFormat="1" ht="14.1" customHeight="1">
      <c r="B82" s="148" t="s">
        <v>301</v>
      </c>
      <c r="W82" s="114"/>
      <c r="X82" s="114"/>
    </row>
    <row r="83" spans="2:24" s="119" customFormat="1" ht="14.1" customHeight="1">
      <c r="B83" s="119" t="s">
        <v>314</v>
      </c>
      <c r="W83" s="114"/>
      <c r="X83" s="114"/>
    </row>
    <row r="84" spans="2:24" s="119" customFormat="1" ht="14.1" customHeight="1">
      <c r="B84" s="119" t="s">
        <v>315</v>
      </c>
      <c r="W84" s="114"/>
      <c r="X84" s="114"/>
    </row>
    <row r="85" spans="2:24" s="119" customFormat="1" ht="14.1" customHeight="1">
      <c r="B85" s="119" t="s">
        <v>316</v>
      </c>
      <c r="W85" s="114"/>
      <c r="X85" s="114"/>
    </row>
    <row r="86" spans="2:24" s="119" customFormat="1" ht="14.1" customHeight="1">
      <c r="B86" s="119" t="s">
        <v>317</v>
      </c>
      <c r="W86" s="114"/>
      <c r="X86" s="114"/>
    </row>
    <row r="87" spans="2:24" s="119" customFormat="1" ht="14.1" customHeight="1">
      <c r="W87" s="114"/>
      <c r="X87" s="114"/>
    </row>
    <row r="88" spans="2:24" s="119" customFormat="1" ht="14.1" customHeight="1">
      <c r="B88" s="119" t="s">
        <v>308</v>
      </c>
      <c r="W88" s="114"/>
      <c r="X88" s="114"/>
    </row>
    <row r="89" spans="2:24" s="119" customFormat="1" ht="14.1" customHeight="1"/>
    <row r="90" spans="2:24" s="119" customFormat="1" ht="14.1" customHeight="1"/>
    <row r="91" spans="2:24" s="119" customFormat="1" ht="14.1" customHeight="1"/>
    <row r="92" spans="2:24" s="119" customFormat="1" ht="14.1" customHeight="1"/>
    <row r="93" spans="2:24" s="119" customFormat="1" ht="14.1" customHeight="1"/>
    <row r="94" spans="2:24" s="119" customFormat="1" ht="14.1" customHeight="1"/>
    <row r="95" spans="2:24" s="119" customFormat="1" ht="14.1" customHeight="1"/>
    <row r="96" spans="2:24" s="119" customFormat="1" ht="14.1" customHeight="1"/>
    <row r="97" s="119" customFormat="1" ht="14.1" customHeight="1"/>
    <row r="98" s="119" customFormat="1" ht="14.1" customHeight="1"/>
    <row r="99" s="119" customFormat="1" ht="14.1" customHeight="1"/>
    <row r="100" s="119" customFormat="1" ht="14.1" customHeight="1"/>
    <row r="101" s="119" customFormat="1" ht="14.1" customHeight="1"/>
    <row r="102" s="119" customFormat="1" ht="14.1" customHeight="1"/>
    <row r="103" s="119" customFormat="1" ht="14.1" customHeight="1"/>
    <row r="104" s="119" customFormat="1" ht="14.1" customHeight="1"/>
    <row r="105" s="119" customFormat="1" ht="14.1" customHeight="1"/>
    <row r="106" s="119" customFormat="1" ht="14.1" customHeight="1"/>
    <row r="107" s="119" customFormat="1" ht="14.1" customHeight="1"/>
    <row r="108" s="119" customFormat="1" ht="14.1" customHeight="1"/>
    <row r="109" s="119" customFormat="1" ht="14.1" customHeight="1"/>
    <row r="110" s="119" customFormat="1" ht="14.1" customHeight="1"/>
    <row r="111" s="119" customFormat="1" ht="14.1" customHeight="1"/>
    <row r="112" s="119" customFormat="1" ht="14.1" customHeight="1"/>
    <row r="113" s="119" customFormat="1" ht="14.1" customHeight="1"/>
    <row r="114" s="119" customFormat="1" ht="14.1" customHeight="1"/>
    <row r="115" s="119" customFormat="1" ht="14.1" customHeight="1"/>
    <row r="116" s="119" customFormat="1" ht="14.1" customHeight="1"/>
    <row r="117" s="119" customFormat="1" ht="14.1" customHeight="1"/>
    <row r="118" s="119" customFormat="1" ht="14.1" customHeight="1"/>
    <row r="119" s="119" customFormat="1" ht="14.1" customHeight="1"/>
    <row r="120" s="119" customFormat="1" ht="14.1" customHeight="1"/>
    <row r="121" s="119" customFormat="1" ht="14.1" customHeight="1"/>
    <row r="122" s="119" customFormat="1" ht="14.1" customHeight="1"/>
    <row r="123" s="119" customFormat="1" ht="14.1" customHeight="1"/>
    <row r="124" s="119" customFormat="1" ht="14.1" customHeight="1"/>
    <row r="125" s="119" customFormat="1" ht="14.1" customHeight="1"/>
    <row r="126" s="119" customFormat="1" ht="14.1" customHeight="1"/>
    <row r="127" s="119" customFormat="1" ht="14.1" customHeight="1"/>
    <row r="128" s="119" customFormat="1" ht="14.1" customHeight="1"/>
    <row r="129" s="119" customFormat="1" ht="14.1" customHeight="1"/>
    <row r="130" s="119" customFormat="1" ht="14.1" customHeight="1"/>
    <row r="131" s="119" customFormat="1" ht="14.1" customHeight="1"/>
    <row r="132" s="119" customFormat="1" ht="14.1" customHeight="1"/>
    <row r="133" s="119" customFormat="1" ht="14.1" customHeight="1"/>
    <row r="134" s="119" customFormat="1" ht="14.1" customHeight="1"/>
    <row r="135" s="119" customFormat="1" ht="14.1" customHeight="1"/>
    <row r="136" s="119" customFormat="1" ht="14.1" customHeight="1"/>
    <row r="137" s="119" customFormat="1" ht="14.1" customHeight="1"/>
    <row r="138" s="119" customFormat="1" ht="14.1" customHeight="1"/>
    <row r="139" s="119" customFormat="1" ht="14.1" customHeight="1"/>
    <row r="140" s="119" customFormat="1" ht="14.1" customHeight="1"/>
    <row r="141" s="119" customFormat="1" ht="14.1" customHeight="1"/>
    <row r="142" s="119" customFormat="1" ht="14.1" customHeight="1"/>
    <row r="143" s="119" customFormat="1" ht="14.1" customHeight="1"/>
    <row r="144" s="119" customFormat="1" ht="14.1" customHeight="1"/>
    <row r="145" s="119" customFormat="1" ht="14.1" customHeight="1"/>
    <row r="146" s="119" customFormat="1" ht="14.1" customHeight="1"/>
    <row r="147" s="119" customFormat="1" ht="14.1" customHeight="1"/>
    <row r="148" s="119" customFormat="1" ht="14.1" customHeight="1"/>
    <row r="149" s="119" customFormat="1" ht="14.1" customHeight="1"/>
    <row r="150" s="119" customFormat="1" ht="14.1" customHeight="1"/>
    <row r="151" s="119" customFormat="1" ht="14.1" customHeight="1"/>
    <row r="152" s="119" customFormat="1" ht="14.1" customHeight="1"/>
    <row r="153" s="119" customFormat="1" ht="14.1" customHeight="1"/>
    <row r="154" s="119" customFormat="1" ht="14.1" customHeight="1"/>
    <row r="155" s="119" customFormat="1" ht="14.1" customHeight="1"/>
    <row r="156" s="119" customFormat="1" ht="14.1" customHeight="1"/>
    <row r="157" s="119" customFormat="1" ht="14.1" customHeight="1"/>
    <row r="158" s="119" customFormat="1" ht="14.1" customHeight="1"/>
    <row r="159" s="119" customFormat="1" ht="14.1" customHeight="1"/>
    <row r="160" s="119" customFormat="1" ht="14.1" customHeight="1"/>
    <row r="161" s="119" customFormat="1" ht="14.1" customHeight="1"/>
    <row r="162" s="119" customFormat="1" ht="14.1" customHeight="1"/>
    <row r="163" s="119" customFormat="1" ht="14.1" customHeight="1"/>
    <row r="164" s="119" customFormat="1" ht="14.1" customHeight="1"/>
    <row r="165" s="119" customFormat="1" ht="14.1" customHeight="1"/>
    <row r="166" s="119" customFormat="1" ht="14.1" customHeight="1"/>
    <row r="167" s="119" customFormat="1" ht="14.1" customHeight="1"/>
    <row r="168" s="119" customFormat="1" ht="14.1" customHeight="1"/>
    <row r="169" s="119" customFormat="1" ht="14.1" customHeight="1"/>
    <row r="170" s="119" customFormat="1" ht="14.1" customHeight="1"/>
    <row r="171" s="119" customFormat="1" ht="14.1" customHeight="1"/>
    <row r="172" s="119" customFormat="1" ht="14.1" customHeight="1"/>
    <row r="173" s="119" customFormat="1" ht="14.1" customHeight="1"/>
    <row r="174" s="119" customFormat="1" ht="14.1" customHeight="1"/>
    <row r="175" s="119" customFormat="1" ht="14.1" customHeight="1"/>
    <row r="176" s="119" customFormat="1" ht="14.1" customHeight="1"/>
    <row r="177" s="119" customFormat="1" ht="14.1" customHeight="1"/>
    <row r="178" s="119" customFormat="1" ht="14.1" customHeight="1"/>
    <row r="179" s="119" customFormat="1" ht="14.1" customHeight="1"/>
    <row r="180" s="119" customFormat="1" ht="14.1" customHeight="1"/>
    <row r="181" s="119" customFormat="1" ht="14.1" customHeight="1"/>
    <row r="182" s="119" customFormat="1" ht="14.1" customHeight="1"/>
    <row r="183" s="119" customFormat="1" ht="14.1" customHeight="1"/>
    <row r="184" s="119" customFormat="1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</sheetData>
  <pageMargins left="0.78740157499999996" right="0.78740157499999996" top="0.984251969" bottom="0.984251969" header="0.5" footer="0.5"/>
  <pageSetup paperSize="9" scale="51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Navngitte områder</vt:lpstr>
      </vt:variant>
      <vt:variant>
        <vt:i4>13</vt:i4>
      </vt:variant>
    </vt:vector>
  </HeadingPairs>
  <TitlesOfParts>
    <vt:vector size="27" baseType="lpstr">
      <vt:lpstr>Cover</vt:lpstr>
      <vt:lpstr>1. Result performance Group</vt:lpstr>
      <vt:lpstr>2. Resultperformance segments</vt:lpstr>
      <vt:lpstr>3. Finance</vt:lpstr>
      <vt:lpstr>4. Income statement</vt:lpstr>
      <vt:lpstr>5. Financial position</vt:lpstr>
      <vt:lpstr>6. Equity</vt:lpstr>
      <vt:lpstr>7. Cash flows</vt:lpstr>
      <vt:lpstr>EK  ASA aia (2)</vt:lpstr>
      <vt:lpstr>Note 3</vt:lpstr>
      <vt:lpstr>Note 4-9</vt:lpstr>
      <vt:lpstr>PL BAL NY</vt:lpstr>
      <vt:lpstr>Quarterly performance</vt:lpstr>
      <vt:lpstr>Key figures</vt:lpstr>
      <vt:lpstr>'1. Result performance Group'!Utskriftsområde</vt:lpstr>
      <vt:lpstr>'2. Resultperformance segments'!Utskriftsområde</vt:lpstr>
      <vt:lpstr>'3. Finance'!Utskriftsområde</vt:lpstr>
      <vt:lpstr>'4. Income statement'!Utskriftsområde</vt:lpstr>
      <vt:lpstr>'5. Financial position'!Utskriftsområde</vt:lpstr>
      <vt:lpstr>'6. Equity'!Utskriftsområde</vt:lpstr>
      <vt:lpstr>'7. Cash flows'!Utskriftsområde</vt:lpstr>
      <vt:lpstr>'EK  ASA aia (2)'!Utskriftsområde</vt:lpstr>
      <vt:lpstr>'Key figures'!Utskriftsområde</vt:lpstr>
      <vt:lpstr>'Note 3'!Utskriftsområde</vt:lpstr>
      <vt:lpstr>'Note 4-9'!Utskriftsområde</vt:lpstr>
      <vt:lpstr>'PL BAL NY'!Utskriftsområde</vt:lpstr>
      <vt:lpstr>'Quarterly performance'!Utskriftsområde</vt:lpstr>
    </vt:vector>
  </TitlesOfParts>
  <Company>Gjensidige NOR Forsikring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G010771</dc:creator>
  <cp:lastModifiedBy>g010405</cp:lastModifiedBy>
  <cp:lastPrinted>2010-10-07T13:02:58Z</cp:lastPrinted>
  <dcterms:created xsi:type="dcterms:W3CDTF">2008-07-11T10:55:38Z</dcterms:created>
  <dcterms:modified xsi:type="dcterms:W3CDTF">2011-08-10T08:38:33Z</dcterms:modified>
</cp:coreProperties>
</file>